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da9958d5653d7c/CustomDS/Project Traveler/Balloon/Flight 2019a/"/>
    </mc:Choice>
  </mc:AlternateContent>
  <xr:revisionPtr revIDLastSave="79" documentId="13_ncr:40009_{4E6AED95-D24B-4BCF-9269-3A0890E77027}" xr6:coauthVersionLast="41" xr6:coauthVersionMax="41" xr10:uidLastSave="{15D4CD3B-DE9B-4068-B32A-75467CF86B35}"/>
  <bookViews>
    <workbookView xWindow="-120" yWindow="-120" windowWidth="29040" windowHeight="15840" xr2:uid="{00000000-000D-0000-FFFF-FFFF00000000}"/>
  </bookViews>
  <sheets>
    <sheet name="W0ZC-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P2" i="1" l="1"/>
  <c r="V2" i="1" s="1"/>
  <c r="W2" i="1" s="1"/>
  <c r="P3" i="1"/>
  <c r="V3" i="1" s="1"/>
  <c r="W3" i="1" s="1"/>
  <c r="P4" i="1"/>
  <c r="V4" i="1" s="1"/>
  <c r="W4" i="1" s="1"/>
  <c r="P5" i="1"/>
  <c r="V5" i="1" s="1"/>
  <c r="W5" i="1" s="1"/>
  <c r="P6" i="1"/>
  <c r="V6" i="1" s="1"/>
  <c r="W6" i="1" s="1"/>
  <c r="P7" i="1"/>
  <c r="V7" i="1" s="1"/>
  <c r="W7" i="1" s="1"/>
  <c r="P8" i="1"/>
  <c r="V8" i="1" s="1"/>
  <c r="W8" i="1" s="1"/>
  <c r="P9" i="1"/>
  <c r="V9" i="1" s="1"/>
  <c r="W9" i="1" s="1"/>
  <c r="P10" i="1"/>
  <c r="V10" i="1" s="1"/>
  <c r="W10" i="1" s="1"/>
  <c r="P11" i="1"/>
  <c r="V11" i="1" s="1"/>
  <c r="W11" i="1" s="1"/>
  <c r="P12" i="1"/>
  <c r="V12" i="1" s="1"/>
  <c r="W12" i="1" s="1"/>
  <c r="P13" i="1"/>
  <c r="V13" i="1" s="1"/>
  <c r="W13" i="1" s="1"/>
  <c r="P14" i="1"/>
  <c r="V14" i="1" s="1"/>
  <c r="W14" i="1" s="1"/>
  <c r="P15" i="1"/>
  <c r="V15" i="1" s="1"/>
  <c r="W15" i="1" s="1"/>
  <c r="P16" i="1"/>
  <c r="V16" i="1" s="1"/>
  <c r="W16" i="1" s="1"/>
  <c r="P17" i="1"/>
  <c r="V17" i="1" s="1"/>
  <c r="W17" i="1" s="1"/>
  <c r="P18" i="1"/>
  <c r="V18" i="1" s="1"/>
  <c r="W18" i="1" s="1"/>
  <c r="P19" i="1"/>
  <c r="V19" i="1" s="1"/>
  <c r="W19" i="1" s="1"/>
  <c r="P20" i="1"/>
  <c r="V20" i="1" s="1"/>
  <c r="W20" i="1" s="1"/>
  <c r="P21" i="1"/>
  <c r="V21" i="1" s="1"/>
  <c r="W21" i="1" s="1"/>
  <c r="P22" i="1"/>
  <c r="V22" i="1" s="1"/>
  <c r="W22" i="1" s="1"/>
  <c r="P23" i="1"/>
  <c r="V23" i="1" s="1"/>
  <c r="W23" i="1" s="1"/>
  <c r="P24" i="1"/>
  <c r="V24" i="1" s="1"/>
  <c r="W24" i="1" s="1"/>
  <c r="P25" i="1"/>
  <c r="V25" i="1" s="1"/>
  <c r="W25" i="1" s="1"/>
  <c r="P26" i="1"/>
  <c r="V26" i="1" s="1"/>
  <c r="W26" i="1" s="1"/>
  <c r="P27" i="1"/>
  <c r="V27" i="1" s="1"/>
  <c r="W27" i="1" s="1"/>
  <c r="P28" i="1"/>
  <c r="V28" i="1" s="1"/>
  <c r="W28" i="1" s="1"/>
  <c r="P29" i="1"/>
  <c r="V29" i="1" s="1"/>
  <c r="W29" i="1" s="1"/>
  <c r="P30" i="1"/>
  <c r="V30" i="1" s="1"/>
  <c r="W30" i="1" s="1"/>
  <c r="P31" i="1"/>
  <c r="V31" i="1" s="1"/>
  <c r="W31" i="1" s="1"/>
  <c r="P32" i="1"/>
  <c r="V32" i="1" s="1"/>
  <c r="W32" i="1" s="1"/>
  <c r="P33" i="1"/>
  <c r="V33" i="1" s="1"/>
  <c r="W33" i="1" s="1"/>
  <c r="P34" i="1"/>
  <c r="V34" i="1" s="1"/>
  <c r="W34" i="1" s="1"/>
  <c r="P35" i="1"/>
  <c r="V35" i="1" s="1"/>
  <c r="W35" i="1" s="1"/>
  <c r="P36" i="1"/>
  <c r="V36" i="1" s="1"/>
  <c r="W36" i="1" s="1"/>
  <c r="P37" i="1"/>
  <c r="V37" i="1" s="1"/>
  <c r="W37" i="1" s="1"/>
  <c r="P38" i="1"/>
  <c r="V38" i="1" s="1"/>
  <c r="W38" i="1" s="1"/>
  <c r="P39" i="1"/>
  <c r="V39" i="1" s="1"/>
  <c r="W39" i="1" s="1"/>
  <c r="P40" i="1"/>
  <c r="V40" i="1" s="1"/>
  <c r="W40" i="1" s="1"/>
  <c r="P41" i="1"/>
  <c r="V41" i="1" s="1"/>
  <c r="W41" i="1" s="1"/>
  <c r="P42" i="1"/>
  <c r="V42" i="1" s="1"/>
  <c r="W42" i="1" s="1"/>
  <c r="P43" i="1"/>
  <c r="V43" i="1" s="1"/>
  <c r="W43" i="1" s="1"/>
  <c r="P44" i="1"/>
  <c r="V44" i="1" s="1"/>
  <c r="W44" i="1" s="1"/>
  <c r="P45" i="1"/>
  <c r="V45" i="1" s="1"/>
  <c r="W45" i="1" s="1"/>
  <c r="P46" i="1"/>
  <c r="V46" i="1" s="1"/>
  <c r="W46" i="1" s="1"/>
  <c r="P47" i="1"/>
  <c r="V47" i="1" s="1"/>
  <c r="W47" i="1" s="1"/>
  <c r="P48" i="1"/>
  <c r="V48" i="1" s="1"/>
  <c r="W48" i="1" s="1"/>
  <c r="P49" i="1"/>
  <c r="V49" i="1" s="1"/>
  <c r="W49" i="1" s="1"/>
  <c r="P50" i="1"/>
  <c r="V50" i="1" s="1"/>
  <c r="W50" i="1" s="1"/>
  <c r="P51" i="1"/>
  <c r="V51" i="1" s="1"/>
  <c r="W51" i="1" s="1"/>
  <c r="P52" i="1"/>
  <c r="V52" i="1" s="1"/>
  <c r="W52" i="1" s="1"/>
  <c r="P53" i="1"/>
  <c r="V53" i="1" s="1"/>
  <c r="W53" i="1" s="1"/>
  <c r="P54" i="1"/>
  <c r="V54" i="1" s="1"/>
  <c r="W54" i="1" s="1"/>
  <c r="P55" i="1"/>
  <c r="V55" i="1" s="1"/>
  <c r="W55" i="1" s="1"/>
  <c r="P56" i="1"/>
  <c r="V56" i="1" s="1"/>
  <c r="W56" i="1" s="1"/>
  <c r="P57" i="1"/>
  <c r="V57" i="1" s="1"/>
  <c r="W57" i="1" s="1"/>
  <c r="P58" i="1"/>
  <c r="V58" i="1" s="1"/>
  <c r="W58" i="1" s="1"/>
  <c r="P59" i="1"/>
  <c r="V59" i="1" s="1"/>
  <c r="W59" i="1" s="1"/>
  <c r="P60" i="1"/>
  <c r="V60" i="1" s="1"/>
  <c r="W60" i="1" s="1"/>
  <c r="P61" i="1"/>
  <c r="V61" i="1" s="1"/>
  <c r="W61" i="1" s="1"/>
  <c r="P62" i="1"/>
  <c r="V62" i="1" s="1"/>
  <c r="W62" i="1" s="1"/>
  <c r="P63" i="1"/>
  <c r="V63" i="1" s="1"/>
  <c r="W63" i="1" s="1"/>
  <c r="P64" i="1"/>
  <c r="V64" i="1" s="1"/>
  <c r="W64" i="1" s="1"/>
  <c r="P65" i="1"/>
  <c r="V65" i="1" s="1"/>
  <c r="W65" i="1" s="1"/>
  <c r="P66" i="1"/>
  <c r="V66" i="1" s="1"/>
  <c r="W66" i="1" s="1"/>
  <c r="P67" i="1"/>
  <c r="V67" i="1" s="1"/>
  <c r="W67" i="1" s="1"/>
  <c r="P68" i="1"/>
  <c r="V68" i="1" s="1"/>
  <c r="W68" i="1" s="1"/>
  <c r="P69" i="1"/>
  <c r="V69" i="1" s="1"/>
  <c r="W69" i="1" s="1"/>
  <c r="P70" i="1"/>
  <c r="V70" i="1" s="1"/>
  <c r="W70" i="1" s="1"/>
  <c r="P71" i="1"/>
  <c r="V71" i="1" s="1"/>
  <c r="W71" i="1" s="1"/>
  <c r="P72" i="1"/>
  <c r="V72" i="1" s="1"/>
  <c r="W72" i="1" s="1"/>
  <c r="P73" i="1"/>
  <c r="V73" i="1" s="1"/>
  <c r="W73" i="1" s="1"/>
  <c r="P74" i="1"/>
  <c r="V74" i="1" s="1"/>
  <c r="W74" i="1" s="1"/>
  <c r="P75" i="1"/>
  <c r="V75" i="1" s="1"/>
  <c r="W75" i="1" s="1"/>
  <c r="P76" i="1"/>
  <c r="V76" i="1" s="1"/>
  <c r="W76" i="1" s="1"/>
  <c r="P77" i="1"/>
  <c r="V77" i="1" s="1"/>
  <c r="W77" i="1" s="1"/>
  <c r="P78" i="1"/>
  <c r="V78" i="1" s="1"/>
  <c r="W78" i="1" s="1"/>
  <c r="P79" i="1"/>
  <c r="V79" i="1" s="1"/>
  <c r="W79" i="1" s="1"/>
  <c r="P80" i="1"/>
  <c r="V80" i="1" s="1"/>
  <c r="W80" i="1" s="1"/>
  <c r="P81" i="1"/>
  <c r="V81" i="1" s="1"/>
  <c r="W81" i="1" s="1"/>
  <c r="P82" i="1"/>
  <c r="V82" i="1" s="1"/>
  <c r="W82" i="1" s="1"/>
  <c r="P83" i="1"/>
  <c r="V83" i="1" s="1"/>
  <c r="W83" i="1" s="1"/>
  <c r="P84" i="1"/>
  <c r="V84" i="1" s="1"/>
  <c r="W84" i="1" s="1"/>
  <c r="P85" i="1"/>
  <c r="V85" i="1" s="1"/>
  <c r="W85" i="1" s="1"/>
  <c r="P86" i="1"/>
  <c r="V86" i="1" s="1"/>
  <c r="W86" i="1" s="1"/>
  <c r="P87" i="1"/>
  <c r="V87" i="1" s="1"/>
  <c r="W87" i="1" s="1"/>
  <c r="P88" i="1"/>
  <c r="V88" i="1" s="1"/>
  <c r="W88" i="1" s="1"/>
  <c r="P89" i="1"/>
  <c r="V89" i="1" s="1"/>
  <c r="W89" i="1" s="1"/>
  <c r="P90" i="1"/>
  <c r="V90" i="1" s="1"/>
  <c r="W90" i="1" s="1"/>
  <c r="P91" i="1"/>
  <c r="V91" i="1" s="1"/>
  <c r="W91" i="1" s="1"/>
  <c r="P92" i="1"/>
  <c r="V92" i="1" s="1"/>
  <c r="W92" i="1" s="1"/>
  <c r="P93" i="1"/>
  <c r="V93" i="1" s="1"/>
  <c r="W93" i="1" s="1"/>
  <c r="P94" i="1"/>
  <c r="V94" i="1" s="1"/>
  <c r="W94" i="1" s="1"/>
  <c r="P95" i="1"/>
  <c r="V95" i="1" s="1"/>
  <c r="W95" i="1" s="1"/>
  <c r="P96" i="1"/>
  <c r="V96" i="1" s="1"/>
  <c r="W96" i="1" s="1"/>
  <c r="P97" i="1"/>
  <c r="V97" i="1" s="1"/>
  <c r="W97" i="1" s="1"/>
  <c r="P98" i="1"/>
  <c r="V98" i="1" s="1"/>
  <c r="W98" i="1" s="1"/>
  <c r="P99" i="1"/>
  <c r="V99" i="1" s="1"/>
  <c r="W99" i="1" s="1"/>
  <c r="P100" i="1"/>
  <c r="V100" i="1" s="1"/>
  <c r="W100" i="1" s="1"/>
  <c r="P101" i="1"/>
  <c r="V101" i="1" s="1"/>
  <c r="W101" i="1" s="1"/>
  <c r="P102" i="1"/>
  <c r="V102" i="1" s="1"/>
  <c r="W102" i="1" s="1"/>
  <c r="P103" i="1"/>
  <c r="V103" i="1" s="1"/>
  <c r="W103" i="1" s="1"/>
  <c r="P104" i="1"/>
  <c r="V104" i="1" s="1"/>
  <c r="W104" i="1" s="1"/>
  <c r="P105" i="1"/>
  <c r="V105" i="1" s="1"/>
  <c r="W105" i="1" s="1"/>
  <c r="P106" i="1"/>
  <c r="V106" i="1" s="1"/>
  <c r="W106" i="1" s="1"/>
  <c r="P107" i="1"/>
  <c r="V107" i="1" s="1"/>
  <c r="W107" i="1" s="1"/>
  <c r="P108" i="1"/>
  <c r="V108" i="1" s="1"/>
  <c r="W108" i="1" s="1"/>
  <c r="P109" i="1"/>
  <c r="V109" i="1" s="1"/>
  <c r="W109" i="1" s="1"/>
  <c r="P110" i="1"/>
  <c r="V110" i="1" s="1"/>
  <c r="W110" i="1" s="1"/>
  <c r="P111" i="1"/>
  <c r="V111" i="1" s="1"/>
  <c r="W111" i="1" s="1"/>
  <c r="P112" i="1"/>
  <c r="V112" i="1" s="1"/>
  <c r="W112" i="1" s="1"/>
  <c r="P113" i="1"/>
  <c r="V113" i="1" s="1"/>
  <c r="W113" i="1" s="1"/>
  <c r="P114" i="1"/>
  <c r="V114" i="1" s="1"/>
  <c r="W114" i="1" s="1"/>
  <c r="P115" i="1"/>
  <c r="V115" i="1" s="1"/>
  <c r="W115" i="1" s="1"/>
  <c r="P116" i="1"/>
  <c r="V116" i="1" s="1"/>
  <c r="W116" i="1" s="1"/>
  <c r="P117" i="1"/>
  <c r="V117" i="1" s="1"/>
  <c r="W117" i="1" s="1"/>
  <c r="P118" i="1"/>
  <c r="V118" i="1" s="1"/>
  <c r="W118" i="1" s="1"/>
  <c r="P119" i="1"/>
  <c r="V119" i="1" s="1"/>
  <c r="W119" i="1" s="1"/>
  <c r="P120" i="1"/>
  <c r="V120" i="1" s="1"/>
  <c r="W120" i="1" s="1"/>
  <c r="P121" i="1"/>
  <c r="V121" i="1" s="1"/>
  <c r="W121" i="1" s="1"/>
  <c r="P122" i="1"/>
  <c r="V122" i="1" s="1"/>
  <c r="W122" i="1" s="1"/>
  <c r="P123" i="1"/>
  <c r="V123" i="1" s="1"/>
  <c r="W123" i="1" s="1"/>
  <c r="P124" i="1"/>
  <c r="V124" i="1" s="1"/>
  <c r="W124" i="1" s="1"/>
  <c r="P125" i="1"/>
  <c r="V125" i="1" s="1"/>
  <c r="W125" i="1" s="1"/>
  <c r="P126" i="1"/>
  <c r="V126" i="1" s="1"/>
  <c r="W126" i="1" s="1"/>
  <c r="P127" i="1"/>
  <c r="V127" i="1" s="1"/>
  <c r="W127" i="1" s="1"/>
  <c r="P128" i="1"/>
  <c r="V128" i="1" s="1"/>
  <c r="W128" i="1" s="1"/>
  <c r="P129" i="1"/>
  <c r="V129" i="1" s="1"/>
  <c r="W129" i="1" s="1"/>
  <c r="P130" i="1"/>
  <c r="V130" i="1" s="1"/>
  <c r="W130" i="1" s="1"/>
  <c r="P131" i="1"/>
  <c r="V131" i="1" s="1"/>
  <c r="W131" i="1" s="1"/>
  <c r="P132" i="1"/>
  <c r="V132" i="1" s="1"/>
  <c r="W132" i="1" s="1"/>
  <c r="P133" i="1"/>
  <c r="V133" i="1" s="1"/>
  <c r="W133" i="1" s="1"/>
  <c r="P134" i="1"/>
  <c r="V134" i="1" s="1"/>
  <c r="W134" i="1" s="1"/>
  <c r="P135" i="1"/>
  <c r="V135" i="1" s="1"/>
  <c r="W135" i="1" s="1"/>
  <c r="P136" i="1"/>
  <c r="V136" i="1" s="1"/>
  <c r="W136" i="1" s="1"/>
  <c r="P137" i="1"/>
  <c r="V137" i="1" s="1"/>
  <c r="W137" i="1" s="1"/>
  <c r="P138" i="1"/>
  <c r="V138" i="1" s="1"/>
  <c r="W138" i="1" s="1"/>
  <c r="P139" i="1"/>
  <c r="V139" i="1" s="1"/>
  <c r="W139" i="1" s="1"/>
  <c r="P140" i="1"/>
  <c r="P141" i="1"/>
  <c r="P142" i="1"/>
  <c r="V142" i="1" s="1"/>
  <c r="W142" i="1" s="1"/>
  <c r="P143" i="1"/>
  <c r="V143" i="1" s="1"/>
  <c r="W143" i="1" s="1"/>
  <c r="P144" i="1"/>
  <c r="P145" i="1"/>
  <c r="P146" i="1"/>
  <c r="P147" i="1"/>
  <c r="P148" i="1"/>
  <c r="P149" i="1"/>
  <c r="P150" i="1"/>
  <c r="V150" i="1" s="1"/>
  <c r="W150" i="1" s="1"/>
  <c r="P151" i="1"/>
  <c r="V151" i="1" s="1"/>
  <c r="W151" i="1" s="1"/>
  <c r="P152" i="1"/>
  <c r="P153" i="1"/>
  <c r="P154" i="1"/>
  <c r="P155" i="1"/>
  <c r="P156" i="1"/>
  <c r="P157" i="1"/>
  <c r="P158" i="1"/>
  <c r="V158" i="1" s="1"/>
  <c r="W158" i="1" s="1"/>
  <c r="P159" i="1"/>
  <c r="V159" i="1" s="1"/>
  <c r="W159" i="1" s="1"/>
  <c r="P160" i="1"/>
  <c r="P161" i="1"/>
  <c r="P162" i="1"/>
  <c r="P163" i="1"/>
  <c r="P164" i="1"/>
  <c r="P165" i="1"/>
  <c r="V165" i="1" s="1"/>
  <c r="W165" i="1" s="1"/>
  <c r="P166" i="1"/>
  <c r="V166" i="1" s="1"/>
  <c r="W166" i="1" s="1"/>
  <c r="P167" i="1"/>
  <c r="V167" i="1" s="1"/>
  <c r="W167" i="1" s="1"/>
  <c r="P168" i="1"/>
  <c r="P169" i="1"/>
  <c r="P170" i="1"/>
  <c r="P171" i="1"/>
  <c r="P172" i="1"/>
  <c r="P173" i="1"/>
  <c r="V173" i="1" s="1"/>
  <c r="W173" i="1" s="1"/>
  <c r="P174" i="1"/>
  <c r="V174" i="1" s="1"/>
  <c r="W174" i="1" s="1"/>
  <c r="P175" i="1"/>
  <c r="V175" i="1" s="1"/>
  <c r="W175" i="1" s="1"/>
  <c r="P176" i="1"/>
  <c r="P177" i="1"/>
  <c r="P178" i="1"/>
  <c r="P179" i="1"/>
  <c r="P180" i="1"/>
  <c r="P181" i="1"/>
  <c r="V181" i="1" s="1"/>
  <c r="W181" i="1" s="1"/>
  <c r="V157" i="1" l="1"/>
  <c r="W157" i="1" s="1"/>
  <c r="V149" i="1"/>
  <c r="W149" i="1" s="1"/>
  <c r="V141" i="1"/>
  <c r="W141" i="1" s="1"/>
  <c r="V178" i="1"/>
  <c r="W178" i="1" s="1"/>
  <c r="V170" i="1"/>
  <c r="W170" i="1" s="1"/>
  <c r="V162" i="1"/>
  <c r="W162" i="1" s="1"/>
  <c r="V154" i="1"/>
  <c r="W154" i="1" s="1"/>
  <c r="V146" i="1"/>
  <c r="W146" i="1" s="1"/>
  <c r="V179" i="1"/>
  <c r="W179" i="1" s="1"/>
  <c r="V171" i="1"/>
  <c r="W171" i="1" s="1"/>
  <c r="V163" i="1"/>
  <c r="W163" i="1" s="1"/>
  <c r="V155" i="1"/>
  <c r="W155" i="1" s="1"/>
  <c r="V147" i="1"/>
  <c r="W147" i="1" s="1"/>
  <c r="V177" i="1"/>
  <c r="W177" i="1" s="1"/>
  <c r="V169" i="1"/>
  <c r="W169" i="1" s="1"/>
  <c r="V161" i="1"/>
  <c r="W161" i="1" s="1"/>
  <c r="V153" i="1"/>
  <c r="W153" i="1" s="1"/>
  <c r="V145" i="1"/>
  <c r="W145" i="1" s="1"/>
  <c r="V180" i="1"/>
  <c r="W180" i="1" s="1"/>
  <c r="V176" i="1"/>
  <c r="W176" i="1" s="1"/>
  <c r="V172" i="1"/>
  <c r="W172" i="1" s="1"/>
  <c r="V168" i="1"/>
  <c r="W168" i="1" s="1"/>
  <c r="V164" i="1"/>
  <c r="W164" i="1" s="1"/>
  <c r="V160" i="1"/>
  <c r="W160" i="1" s="1"/>
  <c r="V156" i="1"/>
  <c r="W156" i="1" s="1"/>
  <c r="V152" i="1"/>
  <c r="W152" i="1" s="1"/>
  <c r="V148" i="1"/>
  <c r="W148" i="1" s="1"/>
  <c r="V144" i="1"/>
  <c r="W144" i="1" s="1"/>
  <c r="V140" i="1"/>
  <c r="W140" i="1" s="1"/>
  <c r="R2" i="1" l="1"/>
  <c r="S2" i="1" s="1"/>
  <c r="R3" i="1"/>
  <c r="S3" i="1" s="1"/>
  <c r="R4" i="1"/>
  <c r="S4" i="1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59" i="1"/>
  <c r="S159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</calcChain>
</file>

<file path=xl/sharedStrings.xml><?xml version="1.0" encoding="utf-8"?>
<sst xmlns="http://schemas.openxmlformats.org/spreadsheetml/2006/main" count="563" uniqueCount="209">
  <si>
    <t>Callsign</t>
  </si>
  <si>
    <t>Timestamp</t>
  </si>
  <si>
    <t>Latitude</t>
  </si>
  <si>
    <t>Longitude</t>
  </si>
  <si>
    <t>Altitude</t>
  </si>
  <si>
    <t>Course</t>
  </si>
  <si>
    <t>Speed</t>
  </si>
  <si>
    <t>Sats</t>
  </si>
  <si>
    <t>Batt</t>
  </si>
  <si>
    <t>IAT</t>
  </si>
  <si>
    <t>Press</t>
  </si>
  <si>
    <t>Burst</t>
  </si>
  <si>
    <t>Comments</t>
  </si>
  <si>
    <t>W0ZC-11</t>
  </si>
  <si>
    <t>3D8</t>
  </si>
  <si>
    <t>3D8Sats Batt=8.0 IAT=11.2 Press=970.0 ProjectTraveler2019a</t>
  </si>
  <si>
    <t>3D12</t>
  </si>
  <si>
    <t>3D12Sats Batt=8.0 IAT=11.8 Press=959.2 ProjectTraveler2019a</t>
  </si>
  <si>
    <t>3D12Sats Batt=8.0 IAT=11.8 Press=945.3 ProjectTraveler2019a</t>
  </si>
  <si>
    <t>3D12Sats Batt=8.0 IAT=11.8 Press=932.0 ProjectTraveler2019a</t>
  </si>
  <si>
    <t>3D12Sats Batt=8.0 IAT=11.9 Press=920.8 ProjectTraveler2019a</t>
  </si>
  <si>
    <t>3D12Sats Batt=8.0 IAT=11.8 Press=908.8 ProjectTraveler2019a</t>
  </si>
  <si>
    <t>3D12Sats Batt=8.0 IAT=11.9 Press=898.4 ProjectTraveler2019a</t>
  </si>
  <si>
    <t>3D12Sats Batt=8.0 IAT=11.9 Press=887.5 ProjectTraveler2019a</t>
  </si>
  <si>
    <t>3D12Sats Batt=7.9 IAT=12.0 Press=875.9 ProjectTraveler2019a</t>
  </si>
  <si>
    <t>3D12Sats Batt=8.0 IAT=12.0 Press=865.4 ProjectTraveler2019a</t>
  </si>
  <si>
    <t>3D12Sats Batt=7.9 IAT=12.0 Press=819.4 ProjectTraveler2019a</t>
  </si>
  <si>
    <t>3D12Sats Batt=7.9 IAT=12.0 Press=809.4 ProjectTraveler2019a</t>
  </si>
  <si>
    <t>3D12Sats Batt=7.9 IAT=12.0 Press=796.2 ProjectTraveler2019a</t>
  </si>
  <si>
    <t>3D12Sats Batt=7.9 IAT=11.9 Press=774.0 ProjectTraveler2019a</t>
  </si>
  <si>
    <t>3D12Sats Batt=7.9 IAT=11.8 Press=763.7 ProjectTraveler2019a</t>
  </si>
  <si>
    <t>3D12Sats Batt=7.9 IAT=11.8 Press=750.8 ProjectTraveler2019a</t>
  </si>
  <si>
    <t>3D12Sats Batt=7.9 IAT=11.7 Press=740.6 ProjectTraveler2019a</t>
  </si>
  <si>
    <t>3D12Sats Batt=7.9 IAT=11.7 Press=731.1 ProjectTraveler2019a</t>
  </si>
  <si>
    <t>3D12Sats Batt=7.9 IAT=11.6 Press=722.0 ProjectTraveler2019a</t>
  </si>
  <si>
    <t>3D12Sats Batt=7.9 IAT=11.6 Press=711.5 ProjectTraveler2019a</t>
  </si>
  <si>
    <t>3D12Sats Batt=7.9 IAT=11.5 Press=701.1 ProjectTraveler2019a</t>
  </si>
  <si>
    <t>3D12Sats Batt=7.9 IAT=11.3 Press=690.0 ProjectTraveler2019a</t>
  </si>
  <si>
    <t>3D12Sats Batt=7.9 IAT=11.1 Press=661.0 ProjectTraveler2019a</t>
  </si>
  <si>
    <t>3D12Sats Batt=7.9 IAT=11.0 Press=652.0 ProjectTraveler2019a</t>
  </si>
  <si>
    <t>3D12Sats Batt=7.9 IAT=11.0 Press=643.7 ProjectTraveler2019a</t>
  </si>
  <si>
    <t>3D12Sats Batt=7.9 IAT=10.8 Press=634.7 ProjectTraveler2019a</t>
  </si>
  <si>
    <t>3D12Sats Batt=7.9 IAT=10.8 Press=626.5 ProjectTraveler2019a</t>
  </si>
  <si>
    <t>3D12Sats Batt=7.9 IAT=10.4 Press=604.3 ProjectTraveler2019a</t>
  </si>
  <si>
    <t>3D12Sats Batt=7.9 IAT=10.0 Press=584.4 ProjectTraveler2019a</t>
  </si>
  <si>
    <t>3D12Sats Batt=7.9 IAT=9.9 Press=568.4 ProjectTraveler2019a</t>
  </si>
  <si>
    <t>3D12Sats Batt=7.9 IAT=9.4 Press=536.0 ProjectTraveler2019a</t>
  </si>
  <si>
    <t>3D12Sats Batt=7.9 IAT=8.8 Press=504.8 ProjectTraveler2019a</t>
  </si>
  <si>
    <t>3D12Sats Batt=7.9 IAT=8.2 Press=475.7 ProjectTraveler2019a</t>
  </si>
  <si>
    <t>3D12Sats Batt=7.9 IAT=7.9 Press=459.9 ProjectTraveler2019a</t>
  </si>
  <si>
    <t>3D12Sats Batt=7.9 IAT=7.6 Press=447.0 ProjectTraveler2019a</t>
  </si>
  <si>
    <t>3D12Sats Batt=7.9 IAT=6.8 Press=419.3 ProjectTraveler2019a</t>
  </si>
  <si>
    <t>3D12Sats Batt=7.9 IAT=6.5 Press=405.4 ProjectTraveler2019a</t>
  </si>
  <si>
    <t>3D12Sats Batt=7.9 IAT=6.2 Press=393.1 ProjectTraveler2019a</t>
  </si>
  <si>
    <t>3D12Sats Batt=7.9 IAT=5.8 Press=380.4 ProjectTraveler2019a</t>
  </si>
  <si>
    <t>3D12Sats Batt=7.9 IAT=5.5 Press=370.1 ProjectTraveler2019a</t>
  </si>
  <si>
    <t>3D12Sats Batt=7.9 IAT=5.2 Press=357.9 ProjectTraveler2019a</t>
  </si>
  <si>
    <t>3D12Sats Batt=7.9 IAT=4.9 Press=345.4 ProjectTraveler2019a</t>
  </si>
  <si>
    <t>3D12Sats Batt=7.9 IAT=4.4 Press=332.6 ProjectTraveler2019a</t>
  </si>
  <si>
    <t>3D12Sats Batt=7.9 IAT=4.0 Press=320.6 ProjectTraveler2019a</t>
  </si>
  <si>
    <t>3D12Sats Batt=7.9 IAT=3.6 Press=309.7 ProjectTraveler2019a</t>
  </si>
  <si>
    <t>3D12Sats Batt=7.9 IAT=3.3 Press=300.9 ProjectTraveler2019a</t>
  </si>
  <si>
    <t>3D12Sats Batt=7.9 IAT=3.0 Press=291.8 ProjectTraveler2019a</t>
  </si>
  <si>
    <t>3D12Sats Batt=7.9 IAT=2.7 Press=283.5 ProjectTraveler2019a</t>
  </si>
  <si>
    <t>3D12Sats Batt=7.9 IAT=2.4 Press=276.3 ProjectTraveler2019a</t>
  </si>
  <si>
    <t>3D12Sats Batt=7.9 IAT=2.1 Press=268.9 ProjectTraveler2019a</t>
  </si>
  <si>
    <t>3D12Sats Batt=7.9 IAT=1.9 Press=262.4 ProjectTraveler2019a</t>
  </si>
  <si>
    <t>3D12Sats Batt=7.9 IAT=1.6 Press=255.9 ProjectTraveler2019a</t>
  </si>
  <si>
    <t>3D12Sats Batt=7.9 IAT=1.3 Press=246.2 ProjectTraveler2019a</t>
  </si>
  <si>
    <t>3D12Sats Batt=7.9 IAT=0.9 Press=230.3 ProjectTraveler2019a</t>
  </si>
  <si>
    <t>3D12Sats Batt=7.9 IAT=0.6 Press=222.0 ProjectTraveler2019a</t>
  </si>
  <si>
    <t>3D12Sats Batt=7.9 IAT=0.2 Press=216.1 ProjectTraveler2019a</t>
  </si>
  <si>
    <t>3D12Sats Batt=7.9 IAT=-0.1 Press=205.0 ProjectTraveler2019a</t>
  </si>
  <si>
    <t>3D12Sats Batt=7.9 IAT=-0.3 Press=200.2 ProjectTraveler2019a</t>
  </si>
  <si>
    <t>3D12Sats Batt=7.9 IAT=-0.4 Press=194.8 ProjectTraveler2019a</t>
  </si>
  <si>
    <t>3D12Sats Batt=7.9 IAT=-0.8 Press=181.5 ProjectTraveler2019a</t>
  </si>
  <si>
    <t>3D12Sats Batt=7.8 IAT=-1.0 Press=176.7 ProjectTraveler2019a</t>
  </si>
  <si>
    <t>3D12Sats Batt=7.8 IAT=-1.1 Press=171.0 ProjectTraveler2019a</t>
  </si>
  <si>
    <t>3D12Sats Batt=7.8 IAT=-1.2 Press=166.2 ProjectTraveler2019a</t>
  </si>
  <si>
    <t>3D12Sats Batt=7.8 IAT=-1.4 Press=162.1 ProjectTraveler2019a</t>
  </si>
  <si>
    <t>3D12Sats Batt=7.8 IAT=-1.6 Press=157.6 ProjectTraveler2019a</t>
  </si>
  <si>
    <t>3D12Sats Batt=7.8 IAT=-1.7 Press=153.1 ProjectTraveler2019a</t>
  </si>
  <si>
    <t>3D12Sats Batt=7.8 IAT=-1.8 Press=148.5 ProjectTraveler2019a</t>
  </si>
  <si>
    <t>3D12Sats Batt=7.8 IAT=-2.0 Press=144.2 ProjectTraveler2019a</t>
  </si>
  <si>
    <t>3D12Sats Batt=7.8 IAT=-2.0 Press=139.4 ProjectTraveler2019a</t>
  </si>
  <si>
    <t>3D12Sats Batt=7.8 IAT=-2.2 Press=134.8 ProjectTraveler2019a</t>
  </si>
  <si>
    <t>3D12Sats Batt=7.8 IAT=-2.4 Press=127.0 ProjectTraveler2019a</t>
  </si>
  <si>
    <t>3D12Sats Batt=7.8 IAT=-2.5 Press=123.4 ProjectTraveler2019a</t>
  </si>
  <si>
    <t>3D12Sats Batt=7.8 IAT=-2.6 Press=119.9 ProjectTraveler2019a</t>
  </si>
  <si>
    <t>3D12Sats Batt=7.8 IAT=-2.8 Press=113.1 ProjectTraveler2019a</t>
  </si>
  <si>
    <t>3D12Sats Batt=7.8 IAT=-2.9 Press=109.7 ProjectTraveler2019a</t>
  </si>
  <si>
    <t>3D12Sats Batt=7.8 IAT=-3.0 Press=103.1 ProjectTraveler2019a</t>
  </si>
  <si>
    <t>3D12Sats Batt=7.8 IAT=-3.1 Press=99.9 ProjectTraveler2019a</t>
  </si>
  <si>
    <t>3D12Sats Batt=7.8 IAT=-3.2 Press=97.1 ProjectTraveler2019a</t>
  </si>
  <si>
    <t>3D12Sats Batt=7.8 IAT=-3.3 Press=91.1 ProjectTraveler2019a</t>
  </si>
  <si>
    <t>3D12Sats Batt=7.8 IAT=-3.4 Press=88.0 ProjectTraveler2019a</t>
  </si>
  <si>
    <t>3D12Sats Batt=7.8 IAT=-3.5 Press=85.1 ProjectTraveler2019a</t>
  </si>
  <si>
    <t>3D11</t>
  </si>
  <si>
    <t>3D11Sats Batt=7.8 IAT=-3.6 Press=79.6 ProjectTraveler2019a</t>
  </si>
  <si>
    <t>3D11Sats Batt=7.8 IAT=-3.6 Press=74.6 ProjectTraveler2019a</t>
  </si>
  <si>
    <t>3D10</t>
  </si>
  <si>
    <t>3D10Sats Batt=7.8 IAT=-3.5 Press=72.4 ProjectTraveler2019a</t>
  </si>
  <si>
    <t>3D11Sats Batt=7.8 IAT=-3.6 Press=70.0 ProjectTraveler2019a</t>
  </si>
  <si>
    <t>3D11Sats Batt=7.8 IAT=-3.6 Press=67.7 ProjectTraveler2019a</t>
  </si>
  <si>
    <t>3D11Sats Batt=7.8 IAT=-3.6 Press=65.6 ProjectTraveler2019a</t>
  </si>
  <si>
    <t>3D11Sats Batt=7.8 IAT=-3.5 Press=61.7 ProjectTraveler2019a</t>
  </si>
  <si>
    <t>3D11Sats Batt=7.8 IAT=-3.4 Press=59.7 ProjectTraveler2019a</t>
  </si>
  <si>
    <t>3D10Sats Batt=7.8 IAT=-3.4 Press=57.8 ProjectTraveler2019a</t>
  </si>
  <si>
    <t>3D10Sats Batt=7.8 IAT=-3.3 Press=54.0 ProjectTraveler2019a</t>
  </si>
  <si>
    <t>3D10Sats Batt=7.8 IAT=-3.2 Press=52.2 ProjectTraveler2019a</t>
  </si>
  <si>
    <t>3D10Sats Batt=7.8 IAT=-3.1 Press=50.4 ProjectTraveler2019a</t>
  </si>
  <si>
    <t>3D10Sats Batt=7.8 IAT=-3.0 Press=48.7 ProjectTraveler2019a</t>
  </si>
  <si>
    <t>3D10Sats Batt=7.8 IAT=-2.9 Press=47.1 ProjectTraveler2019a</t>
  </si>
  <si>
    <t>3D10Sats Batt=7.8 IAT=-2.7 Press=45.5 ProjectTraveler2019a</t>
  </si>
  <si>
    <t>3D10Sats Batt=7.8 IAT=-2.4 Press=42.7 ProjectTraveler2019a</t>
  </si>
  <si>
    <t>3D10Sats Batt=7.8 IAT=-2.3 Press=41.3 ProjectTraveler2019a</t>
  </si>
  <si>
    <t>3D10Sats Batt=7.8 IAT=-2.1 Press=40.0 ProjectTraveler2019a</t>
  </si>
  <si>
    <t>3D10Sats Batt=7.8 IAT=-1.8 Press=36.0 ProjectTraveler2019a</t>
  </si>
  <si>
    <t>3D10Sats Batt=7.8 IAT=-1.6 Press=35.1 ProjectTraveler2019a</t>
  </si>
  <si>
    <t>3D10Sats Batt=7.8 IAT=-1.4 Press=34.0 ProjectTraveler2019a</t>
  </si>
  <si>
    <t>3D10Sats Batt=7.8 IAT=-1.2 Press=32.8 ProjectTraveler2019a</t>
  </si>
  <si>
    <t>3D10Sats Batt=7.8 IAT=-1.0 Press=31.7 ProjectTraveler2019a</t>
  </si>
  <si>
    <t>3D10Sats Batt=7.8 IAT=-0.8 Press=30.7 ProjectTraveler2019a</t>
  </si>
  <si>
    <t>3D10Sats Batt=7.8 IAT=-0.2 Press=28.6 ProjectTraveler2019a</t>
  </si>
  <si>
    <t>3D10Sats Batt=7.8 IAT=-0.0 Press=27.7 ProjectTraveler2019a</t>
  </si>
  <si>
    <t>3D10Sats Batt=7.8 IAT=0.2 Press=26.8 ProjectTraveler2019a</t>
  </si>
  <si>
    <t>3D10Sats Batt=7.8 IAT=0.5 Press=25.9 ProjectTraveler2019a</t>
  </si>
  <si>
    <t>3D10Sats Batt=7.8 IAT=0.7 Press=25.3 ProjectTraveler2019a</t>
  </si>
  <si>
    <t>3D10Sats Batt=7.8 IAT=0.9 Press=24.7 ProjectTraveler2019a</t>
  </si>
  <si>
    <t>3D10Sats Batt=7.8 IAT=1.0 Press=24.1 ProjectTraveler2019a</t>
  </si>
  <si>
    <t>3D9</t>
  </si>
  <si>
    <t>3D9Sats Batt=7.8 IAT=1.2 Press=23.5 ProjectTraveler2019a</t>
  </si>
  <si>
    <t>3D9Sats Batt=7.8 IAT=1.4 Press=23.1 ProjectTraveler2019a</t>
  </si>
  <si>
    <t>3D9Sats Batt=7.8 IAT=1.8 Press=22.1 ProjectTraveler2019a</t>
  </si>
  <si>
    <t>3D9Sats Batt=7.8 IAT=2.1 Press=21.6 ProjectTraveler2019a</t>
  </si>
  <si>
    <t>3D9Sats Batt=7.8 IAT=2.2 Press=21.1 ProjectTraveler2019a</t>
  </si>
  <si>
    <t>3D9Sats Batt=7.8 IAT=2.5 Press=20.7 ProjectTraveler2019a</t>
  </si>
  <si>
    <t>3D9Sats Batt=7.8 IAT=2.7 Press=20.2 ProjectTraveler2019a</t>
  </si>
  <si>
    <t>3D9Sats Batt=7.8 IAT=2.8 Press=19.7 ProjectTraveler2019a</t>
  </si>
  <si>
    <t>3D9Sats Batt=7.8 IAT=3.0 Press=19.3 ProjectTraveler2019a</t>
  </si>
  <si>
    <t>3D9Sats Batt=7.8 IAT=3.3 Press=18.8 ProjectTraveler2019a</t>
  </si>
  <si>
    <t>3D9Sats Batt=7.8 IAT=3.5 Press=18.4 ProjectTraveler2019a</t>
  </si>
  <si>
    <t>3D9Sats Batt=7.8 IAT=3.7 Press=17.9 ProjectTraveler2019a</t>
  </si>
  <si>
    <t>3D8Sats Batt=7.8 IAT=4.2 Press=17.2 ProjectTraveler2019a</t>
  </si>
  <si>
    <t>3D8Sats Batt=7.8 IAT=4.5 Press=16.9 ProjectTraveler2019a</t>
  </si>
  <si>
    <t>3D8Sats Batt=7.8 IAT=4.7 Press=16.4 ProjectTraveler2019a</t>
  </si>
  <si>
    <t>3D8Sats Batt=7.8 IAT=4.9 Press=16.1 ProjectTraveler2019a</t>
  </si>
  <si>
    <t>3D8Sats Batt=7.8 IAT=5.4 Press=15.5 ProjectTraveler2019a</t>
  </si>
  <si>
    <t>3D8Sats Batt=7.8 IAT=5.6 Press=15.2 ProjectTraveler2019a</t>
  </si>
  <si>
    <t>3D8Sats Batt=7.8 IAT=5.9 Press=14.8 ProjectTraveler2019a</t>
  </si>
  <si>
    <t>3D8Sats Batt=7.8 IAT=6.1 Press=14.5 ProjectTraveler2019a</t>
  </si>
  <si>
    <t>3D8Sats Batt=7.8 IAT=6.3 Press=14.0 ProjectTraveler2019a</t>
  </si>
  <si>
    <t>3D8Sats Batt=7.8 IAT=6.5 Press=13.7 ProjectTraveler2019a</t>
  </si>
  <si>
    <t>3D8Sats Batt=7.8 IAT=6.7 Press=13.5 ProjectTraveler2019a</t>
  </si>
  <si>
    <t>3D8Sats Batt=7.8 IAT=6.9 Press=13.2 ProjectTraveler2019a</t>
  </si>
  <si>
    <t>3D9Sats Batt=7.8 IAT=7.1 Press=13.1 ProjectTraveler2019a</t>
  </si>
  <si>
    <t>3D9Sats Batt=7.8 IAT=7.3 Press=12.8 ProjectTraveler2019a</t>
  </si>
  <si>
    <t>3D9Sats Batt=7.8 IAT=7.8 Press=13.0 Burst=098592 ProjectTraveler2019a</t>
  </si>
  <si>
    <t>3D9Sats Batt=7.8 IAT=8.0 Press=16.4 Burst=098592 ProjectTraveler2019a</t>
  </si>
  <si>
    <t>3D9Sats Batt=7.8 IAT=8.3 Press=24.6 Burst=098592 ProjectTraveler2019a</t>
  </si>
  <si>
    <t>3D9Sats Batt=7.8 IAT=8.4 Press=31.8 Burst=098592 ProjectTraveler2019a</t>
  </si>
  <si>
    <t>3D9Sats Batt=7.8 IAT=8.5 Press=40.2 Burst=098592 ProjectTraveler2019a</t>
  </si>
  <si>
    <t>3D9Sats Batt=7.8 IAT=8.4 Press=49.3 Burst=098592 ProjectTraveler2019a</t>
  </si>
  <si>
    <t>3D9Sats Batt=7.8 IAT=8.3 Press=59.6 Burst=098592 ProjectTraveler2019a</t>
  </si>
  <si>
    <t>3D9Sats Batt=7.8 IAT=8.0 Press=70.9 Burst=098592 ProjectTraveler2019a</t>
  </si>
  <si>
    <t>3D9Sats Batt=7.8 IAT=7.7 Press=83.2 Burst=098592 ProjectTraveler2019a</t>
  </si>
  <si>
    <t>3D9Sats Batt=7.8 IAT=7.1 Press=96.2 Burst=098592 ProjectTraveler2019a</t>
  </si>
  <si>
    <t>3D9Sats Batt=7.7 IAT=6.6 Press=110.6 Burst=098592 ProjectTraveler2019a</t>
  </si>
  <si>
    <t>3D9Sats Batt=7.7 IAT=5.3 Press=142.7 Burst=098592 ProjectTraveler2019a</t>
  </si>
  <si>
    <t>3D9Sats Batt=7.7 IAT=4.3 Press=177.7 Burst=098592 ProjectTraveler2019a</t>
  </si>
  <si>
    <t>3D9Sats Batt=7.7 IAT=3.7 Press=197.3 Burst=098592 ProjectTraveler2019a</t>
  </si>
  <si>
    <t>3D9Sats Batt=7.7 IAT=2.9 Press=217.9 Burst=098592 ProjectTraveler2019a</t>
  </si>
  <si>
    <t>3D10Sats Batt=7.7 IAT=2.2 Press=239.0 Burst=098592 ProjectTraveler2019a</t>
  </si>
  <si>
    <t>3D9Sats Batt=7.7 IAT=1.4 Press=261.3 Burst=098592 ProjectTraveler2019a</t>
  </si>
  <si>
    <t>3D9Sats Batt=7.7 IAT=0.9 Press=285.1 Burst=098592 ProjectTraveler2019a</t>
  </si>
  <si>
    <t>3D9Sats Batt=7.7 IAT=-0.4 Press=334.7 Burst=098592 ProjectTraveler2019a</t>
  </si>
  <si>
    <t>3D9Sats Batt=7.7 IAT=-0.8 Press=361.0 Burst=098592 ProjectTraveler2019a</t>
  </si>
  <si>
    <t>3D9Sats Batt=7.7 IAT=-1.4 Press=387.6 Burst=098592 ProjectTraveler2019a</t>
  </si>
  <si>
    <t>3D9Sats Batt=7.7 IAT=-2.8 Press=471.7 Burst=098592 ProjectTraveler2019a</t>
  </si>
  <si>
    <t>3D9Sats Batt=7.7 IAT=-3.0 Press=501.4 Burst=098592 ProjectTraveler2019a</t>
  </si>
  <si>
    <t>3D9Sats Batt=7.7 IAT=-3.2 Press=560.8 Burst=098592 ProjectTraveler2019a</t>
  </si>
  <si>
    <t>3D9Sats Batt=7.7 IAT=-3.3 Press=593.2 Burst=098592 ProjectTraveler2019a</t>
  </si>
  <si>
    <t>3D9Sats Batt=7.7 IAT=-3.3 Press=618.7 Burst=098592 ProjectTraveler2019a</t>
  </si>
  <si>
    <t>3D9Sats Batt=7.7 IAT=-3.3 Press=634.0 Burst=098592 ProjectTraveler2019a</t>
  </si>
  <si>
    <t>3D9Sats Batt=7.7 IAT=-3.2 Press=650.1 Burst=098592 ProjectTraveler2019a</t>
  </si>
  <si>
    <t>3D9Sats Batt=7.7 IAT=-3.3 Press=665.9 Burst=098592 ProjectTraveler2019a</t>
  </si>
  <si>
    <t>3D9Sats Batt=7.7 IAT=-3.1 Press=698.4 Burst=098592 ProjectTraveler2019a</t>
  </si>
  <si>
    <t>3D9Sats Batt=7.7 IAT=-3.0 Press=714.5 Burst=098592 ProjectTraveler2019a</t>
  </si>
  <si>
    <t>3D9Sats Batt=7.7 IAT=-2.7 Press=746.8 Burst=098592 ProjectTraveler2019a</t>
  </si>
  <si>
    <t>3D9Sats Batt=7.7 IAT=-2.3 Press=796.7 Burst=098592 ProjectTraveler2019a</t>
  </si>
  <si>
    <t>3D9Sats Batt=7.7 IAT=-2.1 Press=812.9 Burst=098592 ProjectTraveler2019a</t>
  </si>
  <si>
    <t>3D9Sats Batt=7.7 IAT=-2.1 Press=828.6 Burst=098592 ProjectTraveler2019a</t>
  </si>
  <si>
    <t>3D9Sats Batt=7.7 IAT=-1.9 Press=844.8 Burst=098592 ProjectTraveler2019a</t>
  </si>
  <si>
    <t>3D9Sats Batt=7.7 IAT=-1.5 Press=875.4 Burst=098592 ProjectTraveler2019a</t>
  </si>
  <si>
    <t>3D9Sats Batt=7.7 IAT=-1.2 Press=890.7 Burst=098592 ProjectTraveler2019a</t>
  </si>
  <si>
    <t>3D9Sats Batt=7.7 IAT=-0.9 Press=906.4 Burst=098592 ProjectTraveler2019a</t>
  </si>
  <si>
    <t>3D9Sats Batt=7.7 IAT=-0.6 Press=923.3 Burst=098592 ProjectTraveler2019a</t>
  </si>
  <si>
    <t>3D9Sats Batt=7.7 IAT=-0.3 Press=941.1 Burst=098592 ProjectTraveler2019a</t>
  </si>
  <si>
    <t>3D9Sats Batt=7.7 IAT=-0.0 Press=960.2 Burst=098592 ProjectTraveler2019a</t>
  </si>
  <si>
    <t>Dist from Launch (km)</t>
  </si>
  <si>
    <t>Seconds Elapsed</t>
  </si>
  <si>
    <t>Vertical Rate (ft/min)</t>
  </si>
  <si>
    <t>Vertical Rate (m/s)</t>
  </si>
  <si>
    <t>Burst (meters)</t>
  </si>
  <si>
    <t>Dist from Launch (miles)</t>
  </si>
  <si>
    <t>Time Elapsed</t>
  </si>
  <si>
    <t>Altitude (meters)</t>
  </si>
  <si>
    <t>OAT</t>
  </si>
  <si>
    <t>Relative Humidity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</si>
</sst>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h:mm:ss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21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/>
    <xf numFmtId="166" fontId="0" fillId="0" borderId="0" xfId="0" applyNumberFormat="1" applyAlignment="1">
      <alignment wrapText="1"/>
    </xf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numFmt numFmtId="164" formatCode="0.0"/>
    </dxf>
    <dxf>
      <numFmt numFmtId="164" formatCode="0.0"/>
    </dxf>
    <dxf>
      <numFmt numFmtId="166" formatCode="h:mm:ss;@"/>
    </dxf>
    <dxf>
      <numFmt numFmtId="164" formatCode="0.0"/>
    </dxf>
    <dxf>
      <numFmt numFmtId="164" formatCode="0.0"/>
    </dxf>
    <dxf>
      <numFmt numFmtId="2" formatCode="0.00"/>
    </dxf>
    <dxf>
      <numFmt numFmtId="1" formatCode="0"/>
    </dxf>
    <dxf>
      <numFmt numFmtId="164" formatCode="0.0"/>
    </dxf>
    <dxf>
      <numFmt numFmtId="164" formatCode="0.0"/>
    </dxf>
    <dxf>
      <numFmt numFmtId="1" formatCode="0"/>
    </dxf>
    <dxf>
      <numFmt numFmtId="1" formatCode="0"/>
    </dxf>
    <dxf>
      <numFmt numFmtId="164" formatCode="0.0"/>
    </dxf>
    <dxf>
      <numFmt numFmtId="164" formatCode="0.0"/>
    </dxf>
    <dxf>
      <numFmt numFmtId="164" formatCode="0.0"/>
    </dxf>
    <dxf>
      <numFmt numFmtId="26" formatCode="h:mm:ss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W181" totalsRowShown="0" headerRowDxfId="15">
  <autoFilter ref="A1:W181" xr:uid="{00000000-0009-0000-0100-000001000000}"/>
  <tableColumns count="23">
    <tableColumn id="1" xr3:uid="{00000000-0010-0000-0000-000001000000}" name="Callsign"/>
    <tableColumn id="2" xr3:uid="{00000000-0010-0000-0000-000002000000}" name="Timestamp" dataDxfId="14"/>
    <tableColumn id="3" xr3:uid="{00000000-0010-0000-0000-000003000000}" name="Latitude"/>
    <tableColumn id="4" xr3:uid="{00000000-0010-0000-0000-000004000000}" name="Longitude"/>
    <tableColumn id="5" xr3:uid="{00000000-0010-0000-0000-000005000000}" name="Altitude"/>
    <tableColumn id="6" xr3:uid="{00000000-0010-0000-0000-000006000000}" name="Course"/>
    <tableColumn id="7" xr3:uid="{00000000-0010-0000-0000-000007000000}" name="Speed"/>
    <tableColumn id="8" xr3:uid="{00000000-0010-0000-0000-000008000000}" name="Sats"/>
    <tableColumn id="9" xr3:uid="{00000000-0010-0000-0000-000009000000}" name="Batt" dataDxfId="13"/>
    <tableColumn id="10" xr3:uid="{00000000-0010-0000-0000-00000A000000}" name="IAT" dataDxfId="12"/>
    <tableColumn id="11" xr3:uid="{00000000-0010-0000-0000-00000B000000}" name="Press" dataDxfId="11"/>
    <tableColumn id="22" xr3:uid="{BCDCC6FC-2041-4049-A1DE-ACE60DBA3F09}" name="OAT" dataDxfId="1"/>
    <tableColumn id="23" xr3:uid="{C23FCB9D-73CC-462F-ACCA-E1299A8F037A}" name="Relative Humidity" dataDxfId="0"/>
    <tableColumn id="12" xr3:uid="{00000000-0010-0000-0000-00000C000000}" name="Burst" dataDxfId="10"/>
    <tableColumn id="13" xr3:uid="{00000000-0010-0000-0000-00000D000000}" name="Comments"/>
    <tableColumn id="16" xr3:uid="{00000000-0010-0000-0000-000010000000}" name="Seconds Elapsed" dataDxfId="9">
      <calculatedColumnFormula>(B2-B$2) *86400</calculatedColumnFormula>
    </tableColumn>
    <tableColumn id="21" xr3:uid="{26BBE0B7-F963-4EA0-BCD9-D60F3D07C7BC}" name="Time Elapsed" dataDxfId="2">
      <calculatedColumnFormula>(B2-B$2)</calculatedColumnFormula>
    </tableColumn>
    <tableColumn id="14" xr3:uid="{00000000-0010-0000-0000-00000E000000}" name="Dist from Launch (km)" dataDxfId="8">
      <calculatedColumnFormula>ACOS(COS(RADIANS(90-C$3)) *COS(RADIANS(90-C2)) +SIN(RADIANS(90-C$3)) *SIN(RADIANS(90-C2)) *COS(RADIANS(D$3-D2))) *6371</calculatedColumnFormula>
    </tableColumn>
    <tableColumn id="20" xr3:uid="{14B18CC4-6B61-4658-998F-76F80DCBB21A}" name="Dist from Launch (miles)" dataDxfId="3">
      <calculatedColumnFormula>R2 * 0.6213</calculatedColumnFormula>
    </tableColumn>
    <tableColumn id="15" xr3:uid="{0EB5C6FD-CD77-4DE6-9039-E8F54A50F42C}" name="Altitude (meters)" dataDxfId="7">
      <calculatedColumnFormula>E2 / 3.2808</calculatedColumnFormula>
    </tableColumn>
    <tableColumn id="19" xr3:uid="{D089A9A7-7D20-478A-92CC-D45C15557CD4}" name="Burst (meters)" dataDxfId="4">
      <calculatedColumnFormula>N2 / 3.2808</calculatedColumnFormula>
    </tableColumn>
    <tableColumn id="17" xr3:uid="{00000000-0010-0000-0000-000011000000}" name="Vertical Rate (ft/min)" dataDxfId="6">
      <calculatedColumnFormula>IF(E2&gt;E1,(E2-E$2) / (P2/60),(E2-E1) / ((P2-P1)/60))</calculatedColumnFormula>
    </tableColumn>
    <tableColumn id="18" xr3:uid="{62F54032-55BA-40B5-A092-5DDF83342770}" name="Vertical Rate (m/s)" dataDxfId="5">
      <calculatedColumnFormula>V2 / 3.2808 / 60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1"/>
  <sheetViews>
    <sheetView tabSelected="1" topLeftCell="A124" zoomScaleNormal="100" workbookViewId="0">
      <selection activeCell="D145" sqref="D145"/>
    </sheetView>
  </sheetViews>
  <sheetFormatPr defaultRowHeight="15" x14ac:dyDescent="0.25"/>
  <cols>
    <col min="1" max="1" width="9.5703125" bestFit="1" customWidth="1"/>
    <col min="2" max="2" width="12.5703125" bestFit="1" customWidth="1"/>
    <col min="3" max="3" width="12" bestFit="1" customWidth="1"/>
    <col min="4" max="4" width="12.7109375" bestFit="1" customWidth="1"/>
    <col min="5" max="5" width="9.85546875" bestFit="1" customWidth="1"/>
    <col min="6" max="6" width="9" bestFit="1" customWidth="1"/>
    <col min="7" max="7" width="8.42578125" bestFit="1" customWidth="1"/>
    <col min="8" max="8" width="6.7109375" bestFit="1" customWidth="1"/>
    <col min="9" max="9" width="6.7109375" style="2" bestFit="1" customWidth="1"/>
    <col min="10" max="10" width="6" style="2" bestFit="1" customWidth="1"/>
    <col min="11" max="11" width="7.5703125" style="2" bestFit="1" customWidth="1"/>
    <col min="12" max="12" width="7.5703125" style="2" customWidth="1"/>
    <col min="13" max="13" width="12.140625" style="2" customWidth="1"/>
    <col min="14" max="14" width="9.5703125" style="3" customWidth="1"/>
    <col min="15" max="15" width="34.28515625" customWidth="1"/>
    <col min="16" max="16" width="10.85546875" style="3" customWidth="1"/>
    <col min="17" max="17" width="11.7109375" style="10" customWidth="1"/>
    <col min="18" max="19" width="14" customWidth="1"/>
    <col min="20" max="20" width="12.42578125" customWidth="1"/>
    <col min="21" max="21" width="10.7109375" style="8" customWidth="1"/>
  </cols>
  <sheetData>
    <row r="1" spans="1:23" s="4" customFormat="1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207</v>
      </c>
      <c r="M1" s="5" t="s">
        <v>208</v>
      </c>
      <c r="N1" s="6" t="s">
        <v>11</v>
      </c>
      <c r="O1" s="4" t="s">
        <v>12</v>
      </c>
      <c r="P1" s="6" t="s">
        <v>200</v>
      </c>
      <c r="Q1" s="9" t="s">
        <v>205</v>
      </c>
      <c r="R1" s="4" t="s">
        <v>199</v>
      </c>
      <c r="S1" s="4" t="s">
        <v>204</v>
      </c>
      <c r="T1" s="4" t="s">
        <v>206</v>
      </c>
      <c r="U1" s="4" t="s">
        <v>203</v>
      </c>
      <c r="V1" s="4" t="s">
        <v>201</v>
      </c>
      <c r="W1" s="7" t="s">
        <v>202</v>
      </c>
    </row>
    <row r="2" spans="1:23" x14ac:dyDescent="0.25">
      <c r="A2" t="s">
        <v>13</v>
      </c>
      <c r="B2" s="1">
        <v>0.60428240740740746</v>
      </c>
      <c r="C2">
        <v>38.084333333332999</v>
      </c>
      <c r="D2">
        <v>-97.9345</v>
      </c>
      <c r="E2">
        <v>1515</v>
      </c>
      <c r="F2">
        <v>0</v>
      </c>
      <c r="G2">
        <v>0</v>
      </c>
      <c r="H2" t="s">
        <v>14</v>
      </c>
      <c r="I2" s="2">
        <v>8</v>
      </c>
      <c r="J2" s="2">
        <v>11.2</v>
      </c>
      <c r="K2" s="2">
        <v>970</v>
      </c>
      <c r="L2" s="2">
        <v>3.2</v>
      </c>
      <c r="M2" s="2">
        <v>86.4</v>
      </c>
      <c r="N2" s="3">
        <v>0</v>
      </c>
      <c r="O2" t="s">
        <v>15</v>
      </c>
      <c r="P2" s="3">
        <f t="shared" ref="P2:P33" si="0">(B2-B$2) *86400</f>
        <v>0</v>
      </c>
      <c r="Q2" s="10">
        <f t="shared" ref="Q2:Q33" si="1">(B2-B$2)</f>
        <v>0</v>
      </c>
      <c r="R2" s="2">
        <f>ACOS(COS(RADIANS(90-C$2)) *COS(RADIANS(90-C2)) +SIN(RADIANS(90-C$2)) *SIN(RADIANS(90-C2)) *COS(RADIANS(D$2-D2))) *6371</f>
        <v>0</v>
      </c>
      <c r="S2" s="2">
        <f t="shared" ref="S2:S33" si="2">R2 * 0.6213</f>
        <v>0</v>
      </c>
      <c r="T2" s="2">
        <f>E2 / 3.2808</f>
        <v>461.77761521580101</v>
      </c>
      <c r="U2" s="2">
        <f>N2 / 3.2808</f>
        <v>0</v>
      </c>
      <c r="V2" s="3" t="e">
        <f>IF(E2&gt;E1,(E2-E$2) / (P2/60),(E2-E1) / ((P2-P1)/60))</f>
        <v>#VALUE!</v>
      </c>
      <c r="W2" s="8" t="e">
        <f t="shared" ref="W2:W33" si="3">V2 / 3.2808 / 60</f>
        <v>#VALUE!</v>
      </c>
    </row>
    <row r="3" spans="1:23" x14ac:dyDescent="0.25">
      <c r="A3" t="s">
        <v>13</v>
      </c>
      <c r="B3" s="1">
        <v>0.60451388888888891</v>
      </c>
      <c r="C3">
        <v>38.084000000000003</v>
      </c>
      <c r="D3">
        <v>-97.933999999999997</v>
      </c>
      <c r="E3">
        <v>1818</v>
      </c>
      <c r="F3">
        <v>133</v>
      </c>
      <c r="G3">
        <v>10</v>
      </c>
      <c r="H3" t="s">
        <v>16</v>
      </c>
      <c r="I3" s="2">
        <v>8</v>
      </c>
      <c r="J3" s="2">
        <v>11.8</v>
      </c>
      <c r="K3" s="2">
        <v>959.2</v>
      </c>
      <c r="N3" s="3">
        <v>0</v>
      </c>
      <c r="O3" t="s">
        <v>17</v>
      </c>
      <c r="P3" s="3">
        <f t="shared" si="0"/>
        <v>19.999999999996732</v>
      </c>
      <c r="Q3" s="10">
        <f t="shared" si="1"/>
        <v>2.3148148148144365E-4</v>
      </c>
      <c r="R3" s="2">
        <f>ACOS(COS(RADIANS(90-C$2)) *COS(RADIANS(90-C3)) +SIN(RADIANS(90-C$2)) *SIN(RADIANS(90-C3)) *COS(RADIANS(D$2-D3))) *6371</f>
        <v>5.7348464002262567E-2</v>
      </c>
      <c r="S3" s="2">
        <f t="shared" si="2"/>
        <v>3.5630600684605732E-2</v>
      </c>
      <c r="T3" s="2">
        <f>E3 / 3.2808</f>
        <v>554.13313825896125</v>
      </c>
      <c r="U3" s="2">
        <f>N3 / 3.2808</f>
        <v>0</v>
      </c>
      <c r="V3" s="3">
        <f>IF(E3&gt;E2,(E3-E$2) / (P3/60),(E3-E2) / ((P3-P2)/60))</f>
        <v>909.00000000014859</v>
      </c>
      <c r="W3" s="8">
        <f t="shared" si="3"/>
        <v>4.6177761521587648</v>
      </c>
    </row>
    <row r="4" spans="1:23" x14ac:dyDescent="0.25">
      <c r="A4" t="s">
        <v>13</v>
      </c>
      <c r="B4" s="1">
        <v>0.60476851851851854</v>
      </c>
      <c r="C4">
        <v>38.082999999999998</v>
      </c>
      <c r="D4">
        <v>-97.933166666667006</v>
      </c>
      <c r="E4">
        <v>2201</v>
      </c>
      <c r="F4">
        <v>169</v>
      </c>
      <c r="G4">
        <v>16</v>
      </c>
      <c r="H4" t="s">
        <v>16</v>
      </c>
      <c r="I4" s="2">
        <v>8</v>
      </c>
      <c r="J4" s="2">
        <v>11.8</v>
      </c>
      <c r="K4" s="2">
        <v>945.3</v>
      </c>
      <c r="N4" s="3">
        <v>0</v>
      </c>
      <c r="O4" t="s">
        <v>18</v>
      </c>
      <c r="P4" s="3">
        <f t="shared" si="0"/>
        <v>41.999999999996973</v>
      </c>
      <c r="Q4" s="10">
        <f t="shared" si="1"/>
        <v>4.8611111111107608E-4</v>
      </c>
      <c r="R4" s="2">
        <f>ACOS(COS(RADIANS(90-C$2)) *COS(RADIANS(90-C4)) +SIN(RADIANS(90-C$2)) *SIN(RADIANS(90-C4)) *COS(RADIANS(D$2-D4))) *6371</f>
        <v>0.18867745019751148</v>
      </c>
      <c r="S4" s="2">
        <f t="shared" si="2"/>
        <v>0.11722529980771387</v>
      </c>
      <c r="T4" s="2">
        <f>E4 / 3.2808</f>
        <v>670.87295781516696</v>
      </c>
      <c r="U4" s="2">
        <f>N4 / 3.2808</f>
        <v>0</v>
      </c>
      <c r="V4" s="3">
        <f>IF(E4&gt;E3,(E4-E$2) / (P4/60),(E4-E3) / ((P4-P3)/60))</f>
        <v>980.0000000000706</v>
      </c>
      <c r="W4" s="8">
        <f t="shared" si="3"/>
        <v>4.9784605380805012</v>
      </c>
    </row>
    <row r="5" spans="1:23" x14ac:dyDescent="0.25">
      <c r="A5" t="s">
        <v>13</v>
      </c>
      <c r="B5" s="1">
        <v>0.60502314814814817</v>
      </c>
      <c r="C5">
        <v>38.081499999999998</v>
      </c>
      <c r="D5">
        <v>-97.932166666667001</v>
      </c>
      <c r="E5">
        <v>2593</v>
      </c>
      <c r="F5">
        <v>148</v>
      </c>
      <c r="G5">
        <v>23</v>
      </c>
      <c r="H5" t="s">
        <v>16</v>
      </c>
      <c r="I5" s="2">
        <v>8</v>
      </c>
      <c r="J5" s="2">
        <v>11.8</v>
      </c>
      <c r="K5" s="2">
        <v>932</v>
      </c>
      <c r="N5" s="3">
        <v>0</v>
      </c>
      <c r="O5" t="s">
        <v>19</v>
      </c>
      <c r="P5" s="3">
        <f t="shared" si="0"/>
        <v>63.999999999997215</v>
      </c>
      <c r="Q5" s="10">
        <f t="shared" si="1"/>
        <v>7.407407407407085E-4</v>
      </c>
      <c r="R5" s="2">
        <f>ACOS(COS(RADIANS(90-C$2)) *COS(RADIANS(90-C5)) +SIN(RADIANS(90-C$2)) *SIN(RADIANS(90-C5)) *COS(RADIANS(D$2-D5))) *6371</f>
        <v>0.37545240844784433</v>
      </c>
      <c r="S5" s="2">
        <f t="shared" si="2"/>
        <v>0.23326858136864567</v>
      </c>
      <c r="T5" s="2">
        <f>E5 / 3.2808</f>
        <v>790.35601072909037</v>
      </c>
      <c r="U5" s="2">
        <f>N5 / 3.2808</f>
        <v>0</v>
      </c>
      <c r="V5" s="3">
        <f>IF(E5&gt;E4,(E5-E$2) / (P5/60),(E5-E4) / ((P5-P4)/60))</f>
        <v>1010.625000000044</v>
      </c>
      <c r="W5" s="8">
        <f t="shared" si="3"/>
        <v>5.134037429895371</v>
      </c>
    </row>
    <row r="6" spans="1:23" x14ac:dyDescent="0.25">
      <c r="A6" t="s">
        <v>13</v>
      </c>
      <c r="B6" s="1">
        <v>0.6052777777777778</v>
      </c>
      <c r="C6">
        <v>38.079833333332999</v>
      </c>
      <c r="D6">
        <v>-97.930999999999997</v>
      </c>
      <c r="E6">
        <v>2908</v>
      </c>
      <c r="F6">
        <v>159</v>
      </c>
      <c r="G6">
        <v>15</v>
      </c>
      <c r="H6" t="s">
        <v>16</v>
      </c>
      <c r="I6" s="2">
        <v>8</v>
      </c>
      <c r="J6" s="2">
        <v>11.9</v>
      </c>
      <c r="K6" s="2">
        <v>920.8</v>
      </c>
      <c r="N6" s="3">
        <v>0</v>
      </c>
      <c r="O6" t="s">
        <v>20</v>
      </c>
      <c r="P6" s="3">
        <f t="shared" si="0"/>
        <v>85.999999999997456</v>
      </c>
      <c r="Q6" s="10">
        <f t="shared" si="1"/>
        <v>9.9537037037034093E-4</v>
      </c>
      <c r="R6" s="2">
        <f>ACOS(COS(RADIANS(90-C$2)) *COS(RADIANS(90-C6)) +SIN(RADIANS(90-C$2)) *SIN(RADIANS(90-C6)) *COS(RADIANS(D$2-D6))) *6371</f>
        <v>0.58670196967618216</v>
      </c>
      <c r="S6" s="2">
        <f t="shared" si="2"/>
        <v>0.36451793375981195</v>
      </c>
      <c r="T6" s="2">
        <f>E6 / 3.2808</f>
        <v>886.36917824920749</v>
      </c>
      <c r="U6" s="2">
        <f>N6 / 3.2808</f>
        <v>0</v>
      </c>
      <c r="V6" s="3">
        <f>IF(E6&gt;E5,(E6-E$2) / (P6/60),(E6-E5) / ((P6-P5)/60))</f>
        <v>971.86046511630786</v>
      </c>
      <c r="W6" s="8">
        <f t="shared" si="3"/>
        <v>4.937111198063012</v>
      </c>
    </row>
    <row r="7" spans="1:23" x14ac:dyDescent="0.25">
      <c r="A7" t="s">
        <v>13</v>
      </c>
      <c r="B7" s="1">
        <v>0.60553240740740744</v>
      </c>
      <c r="C7">
        <v>38.078166666667002</v>
      </c>
      <c r="D7">
        <v>-97.930166666667006</v>
      </c>
      <c r="E7">
        <v>3266</v>
      </c>
      <c r="F7">
        <v>159</v>
      </c>
      <c r="G7">
        <v>16</v>
      </c>
      <c r="H7" t="s">
        <v>16</v>
      </c>
      <c r="I7" s="2">
        <v>8</v>
      </c>
      <c r="J7" s="2">
        <v>11.8</v>
      </c>
      <c r="K7" s="2">
        <v>908.8</v>
      </c>
      <c r="L7" s="2">
        <v>4.7</v>
      </c>
      <c r="M7" s="2">
        <v>66.3</v>
      </c>
      <c r="N7" s="3">
        <v>0</v>
      </c>
      <c r="O7" t="s">
        <v>21</v>
      </c>
      <c r="P7" s="3">
        <f t="shared" si="0"/>
        <v>107.9999999999977</v>
      </c>
      <c r="Q7" s="10">
        <f t="shared" si="1"/>
        <v>1.2499999999999734E-3</v>
      </c>
      <c r="R7" s="2">
        <f>ACOS(COS(RADIANS(90-C$2)) *COS(RADIANS(90-C7)) +SIN(RADIANS(90-C$2)) *SIN(RADIANS(90-C7)) *COS(RADIANS(D$2-D7))) *6371</f>
        <v>0.78360634165119336</v>
      </c>
      <c r="S7" s="2">
        <f t="shared" si="2"/>
        <v>0.48685462006788638</v>
      </c>
      <c r="T7" s="2">
        <f>E7 / 3.2808</f>
        <v>995.48890514508651</v>
      </c>
      <c r="U7" s="2">
        <f>N7 / 3.2808</f>
        <v>0</v>
      </c>
      <c r="V7" s="3">
        <f>IF(E7&gt;E6,(E7-E$2) / (P7/60),(E7-E6) / ((P7-P6)/60))</f>
        <v>972.77777777779852</v>
      </c>
      <c r="W7" s="8">
        <f t="shared" si="3"/>
        <v>4.9417712030490453</v>
      </c>
    </row>
    <row r="8" spans="1:23" x14ac:dyDescent="0.25">
      <c r="A8" t="s">
        <v>13</v>
      </c>
      <c r="B8" s="1">
        <v>0.60578703703703707</v>
      </c>
      <c r="C8">
        <v>38.076500000000003</v>
      </c>
      <c r="D8">
        <v>-97.929166666667001</v>
      </c>
      <c r="E8">
        <v>3558</v>
      </c>
      <c r="F8">
        <v>166</v>
      </c>
      <c r="G8">
        <v>18</v>
      </c>
      <c r="H8" t="s">
        <v>16</v>
      </c>
      <c r="I8" s="2">
        <v>8</v>
      </c>
      <c r="J8" s="2">
        <v>11.9</v>
      </c>
      <c r="K8" s="2">
        <v>898.4</v>
      </c>
      <c r="N8" s="3">
        <v>0</v>
      </c>
      <c r="O8" t="s">
        <v>22</v>
      </c>
      <c r="P8" s="3">
        <f t="shared" si="0"/>
        <v>129.99999999999795</v>
      </c>
      <c r="Q8" s="10">
        <f t="shared" si="1"/>
        <v>1.5046296296296058E-3</v>
      </c>
      <c r="R8" s="2">
        <f>ACOS(COS(RADIANS(90-C$2)) *COS(RADIANS(90-C8)) +SIN(RADIANS(90-C$2)) *SIN(RADIANS(90-C8)) *COS(RADIANS(D$2-D8))) *6371</f>
        <v>0.98822985955309428</v>
      </c>
      <c r="S8" s="2">
        <f t="shared" si="2"/>
        <v>0.61398721174033744</v>
      </c>
      <c r="T8" s="2">
        <f>E8 / 3.2808</f>
        <v>1084.4915874177029</v>
      </c>
      <c r="U8" s="2">
        <f>N8 / 3.2808</f>
        <v>0</v>
      </c>
      <c r="V8" s="3">
        <f>IF(E8&gt;E7,(E8-E$2) / (P8/60),(E8-E7) / ((P8-P7)/60))</f>
        <v>942.92307692309168</v>
      </c>
      <c r="W8" s="8">
        <f t="shared" si="3"/>
        <v>4.7901074784762434</v>
      </c>
    </row>
    <row r="9" spans="1:23" x14ac:dyDescent="0.25">
      <c r="A9" t="s">
        <v>13</v>
      </c>
      <c r="B9" s="1">
        <v>0.6060416666666667</v>
      </c>
      <c r="C9">
        <v>38.074666666667</v>
      </c>
      <c r="D9">
        <v>-97.927499999999995</v>
      </c>
      <c r="E9">
        <v>3889</v>
      </c>
      <c r="F9">
        <v>153</v>
      </c>
      <c r="G9">
        <v>18</v>
      </c>
      <c r="H9" t="s">
        <v>16</v>
      </c>
      <c r="I9" s="2">
        <v>8</v>
      </c>
      <c r="J9" s="2">
        <v>11.9</v>
      </c>
      <c r="K9" s="2">
        <v>887.5</v>
      </c>
      <c r="N9" s="3">
        <v>0</v>
      </c>
      <c r="O9" t="s">
        <v>23</v>
      </c>
      <c r="P9" s="3">
        <f t="shared" si="0"/>
        <v>151.99999999999818</v>
      </c>
      <c r="Q9" s="10">
        <f t="shared" si="1"/>
        <v>1.7592592592592382E-3</v>
      </c>
      <c r="R9" s="2">
        <f>ACOS(COS(RADIANS(90-C$2)) *COS(RADIANS(90-C9)) +SIN(RADIANS(90-C$2)) *SIN(RADIANS(90-C9)) *COS(RADIANS(D$2-D9))) *6371</f>
        <v>1.237243011555474</v>
      </c>
      <c r="S9" s="2">
        <f t="shared" si="2"/>
        <v>0.76869908307941592</v>
      </c>
      <c r="T9" s="2">
        <f>E9 / 3.2808</f>
        <v>1185.3816142404291</v>
      </c>
      <c r="U9" s="2">
        <f>N9 / 3.2808</f>
        <v>0</v>
      </c>
      <c r="V9" s="3">
        <f>IF(E9&gt;E8,(E9-E$2) / (P9/60),(E9-E8) / ((P9-P8)/60))</f>
        <v>937.10526315790594</v>
      </c>
      <c r="W9" s="8">
        <f t="shared" si="3"/>
        <v>4.7605526251620836</v>
      </c>
    </row>
    <row r="10" spans="1:23" x14ac:dyDescent="0.25">
      <c r="A10" t="s">
        <v>13</v>
      </c>
      <c r="B10" s="1">
        <v>0.60629629629629633</v>
      </c>
      <c r="C10">
        <v>38.072666666666997</v>
      </c>
      <c r="D10">
        <v>-97.925833333333003</v>
      </c>
      <c r="E10">
        <v>4221</v>
      </c>
      <c r="F10">
        <v>143</v>
      </c>
      <c r="G10">
        <v>27</v>
      </c>
      <c r="H10" t="s">
        <v>16</v>
      </c>
      <c r="I10" s="2">
        <v>7.9</v>
      </c>
      <c r="J10" s="2">
        <v>12</v>
      </c>
      <c r="K10" s="2">
        <v>875.9</v>
      </c>
      <c r="N10" s="3">
        <v>0</v>
      </c>
      <c r="O10" t="s">
        <v>24</v>
      </c>
      <c r="P10" s="3">
        <f t="shared" si="0"/>
        <v>173.99999999999841</v>
      </c>
      <c r="Q10" s="10">
        <f t="shared" si="1"/>
        <v>2.0138888888888706E-3</v>
      </c>
      <c r="R10" s="2">
        <f>ACOS(COS(RADIANS(90-C$2)) *COS(RADIANS(90-C10)) +SIN(RADIANS(90-C$2)) *SIN(RADIANS(90-C10)) *COS(RADIANS(D$2-D10))) *6371</f>
        <v>1.5027873698754615</v>
      </c>
      <c r="S10" s="2">
        <f t="shared" si="2"/>
        <v>0.93368179290362419</v>
      </c>
      <c r="T10" s="2">
        <f>E10 / 3.2808</f>
        <v>1286.5764447695683</v>
      </c>
      <c r="U10" s="2">
        <f>N10 / 3.2808</f>
        <v>0</v>
      </c>
      <c r="V10" s="3">
        <f>IF(E10&gt;E9,(E10-E$2) / (P10/60),(E10-E9) / ((P10-P9)/60))</f>
        <v>933.10344827587062</v>
      </c>
      <c r="W10" s="8">
        <f t="shared" si="3"/>
        <v>4.7402231583550281</v>
      </c>
    </row>
    <row r="11" spans="1:23" x14ac:dyDescent="0.25">
      <c r="A11" t="s">
        <v>13</v>
      </c>
      <c r="B11" s="1">
        <v>0.60655092592592597</v>
      </c>
      <c r="C11">
        <v>38.070666666667002</v>
      </c>
      <c r="D11">
        <v>-97.924166666667006</v>
      </c>
      <c r="E11">
        <v>4562</v>
      </c>
      <c r="F11">
        <v>157</v>
      </c>
      <c r="G11">
        <v>21</v>
      </c>
      <c r="H11" t="s">
        <v>16</v>
      </c>
      <c r="I11" s="2">
        <v>8</v>
      </c>
      <c r="J11" s="2">
        <v>12</v>
      </c>
      <c r="K11" s="2">
        <v>865.4</v>
      </c>
      <c r="N11" s="3">
        <v>0</v>
      </c>
      <c r="O11" t="s">
        <v>25</v>
      </c>
      <c r="P11" s="3">
        <f t="shared" si="0"/>
        <v>195.99999999999866</v>
      </c>
      <c r="Q11" s="10">
        <f t="shared" si="1"/>
        <v>2.2685185185185031E-3</v>
      </c>
      <c r="R11" s="2">
        <f>ACOS(COS(RADIANS(90-C$2)) *COS(RADIANS(90-C11)) +SIN(RADIANS(90-C$2)) *SIN(RADIANS(90-C11)) *COS(RADIANS(D$2-D11))) *6371</f>
        <v>1.7684623042901026</v>
      </c>
      <c r="S11" s="2">
        <f t="shared" si="2"/>
        <v>1.0987456296554408</v>
      </c>
      <c r="T11" s="2">
        <f>E11 / 3.2808</f>
        <v>1390.5145086564253</v>
      </c>
      <c r="U11" s="2">
        <f>N11 / 3.2808</f>
        <v>0</v>
      </c>
      <c r="V11" s="3">
        <f>IF(E11&gt;E10,(E11-E$2) / (P11/60),(E11-E10) / ((P11-P10)/60))</f>
        <v>932.75510204082263</v>
      </c>
      <c r="W11" s="8">
        <f t="shared" si="3"/>
        <v>4.7384535379624007</v>
      </c>
    </row>
    <row r="12" spans="1:23" x14ac:dyDescent="0.25">
      <c r="A12" t="s">
        <v>13</v>
      </c>
      <c r="B12" s="1">
        <v>0.6075694444444445</v>
      </c>
      <c r="C12">
        <v>38.063333333332999</v>
      </c>
      <c r="D12">
        <v>-97.917666666667003</v>
      </c>
      <c r="E12">
        <v>5988</v>
      </c>
      <c r="F12">
        <v>157</v>
      </c>
      <c r="G12">
        <v>20</v>
      </c>
      <c r="H12" t="s">
        <v>16</v>
      </c>
      <c r="I12" s="2">
        <v>7.9</v>
      </c>
      <c r="J12" s="2">
        <v>12</v>
      </c>
      <c r="K12" s="2">
        <v>819.4</v>
      </c>
      <c r="N12" s="3">
        <v>0</v>
      </c>
      <c r="O12" t="s">
        <v>26</v>
      </c>
      <c r="P12" s="3">
        <f t="shared" si="0"/>
        <v>283.99999999999966</v>
      </c>
      <c r="Q12" s="10">
        <f t="shared" si="1"/>
        <v>3.2870370370370328E-3</v>
      </c>
      <c r="R12" s="2">
        <f>ACOS(COS(RADIANS(90-C$2)) *COS(RADIANS(90-C12)) +SIN(RADIANS(90-C$2)) *SIN(RADIANS(90-C12)) *COS(RADIANS(D$2-D12))) *6371</f>
        <v>2.761133170435349</v>
      </c>
      <c r="S12" s="2">
        <f t="shared" si="2"/>
        <v>1.7154920387914823</v>
      </c>
      <c r="T12" s="2">
        <f>E12 / 3.2808</f>
        <v>1825.164594001463</v>
      </c>
      <c r="U12" s="2">
        <f>N12 / 3.2808</f>
        <v>0</v>
      </c>
      <c r="V12" s="3">
        <f>IF(E12&gt;E11,(E12-E$2) / (P12/60),(E12-E11) / ((P12-P11)/60))</f>
        <v>945.00000000000102</v>
      </c>
      <c r="W12" s="8">
        <f t="shared" si="3"/>
        <v>4.800658376005857</v>
      </c>
    </row>
    <row r="13" spans="1:23" x14ac:dyDescent="0.25">
      <c r="A13" t="s">
        <v>13</v>
      </c>
      <c r="B13" s="1">
        <v>0.60782407407407402</v>
      </c>
      <c r="C13">
        <v>38.061666666667001</v>
      </c>
      <c r="D13">
        <v>-97.916166666666996</v>
      </c>
      <c r="E13">
        <v>6289</v>
      </c>
      <c r="F13">
        <v>145</v>
      </c>
      <c r="G13">
        <v>25</v>
      </c>
      <c r="H13" t="s">
        <v>16</v>
      </c>
      <c r="I13" s="2">
        <v>7.9</v>
      </c>
      <c r="J13" s="2">
        <v>12</v>
      </c>
      <c r="K13" s="2">
        <v>809.4</v>
      </c>
      <c r="L13" s="2">
        <v>-0.6</v>
      </c>
      <c r="M13" s="2">
        <v>41.9</v>
      </c>
      <c r="N13" s="3">
        <v>0</v>
      </c>
      <c r="O13" t="s">
        <v>27</v>
      </c>
      <c r="P13" s="3">
        <f t="shared" si="0"/>
        <v>305.99999999999028</v>
      </c>
      <c r="Q13" s="10">
        <f t="shared" si="1"/>
        <v>3.5416666666665542E-3</v>
      </c>
      <c r="R13" s="2">
        <f>ACOS(COS(RADIANS(90-C$2)) *COS(RADIANS(90-C13)) +SIN(RADIANS(90-C$2)) *SIN(RADIANS(90-C13)) *COS(RADIANS(D$2-D13))) *6371</f>
        <v>2.9879671967157497</v>
      </c>
      <c r="S13" s="2">
        <f t="shared" si="2"/>
        <v>1.8564240193194952</v>
      </c>
      <c r="T13" s="2">
        <f>E13 / 3.2808</f>
        <v>1916.9105096317971</v>
      </c>
      <c r="U13" s="2">
        <f>N13 / 3.2808</f>
        <v>0</v>
      </c>
      <c r="V13" s="3">
        <f>IF(E13&gt;E12,(E13-E$2) / (P13/60),(E13-E12) / ((P13-P12)/60))</f>
        <v>936.07843137257873</v>
      </c>
      <c r="W13" s="8">
        <f t="shared" si="3"/>
        <v>4.7553362562615753</v>
      </c>
    </row>
    <row r="14" spans="1:23" x14ac:dyDescent="0.25">
      <c r="A14" t="s">
        <v>13</v>
      </c>
      <c r="B14" s="1">
        <v>0.60807870370370376</v>
      </c>
      <c r="C14">
        <v>38.0595</v>
      </c>
      <c r="D14">
        <v>-97.914500000000004</v>
      </c>
      <c r="E14">
        <v>6727</v>
      </c>
      <c r="F14">
        <v>145</v>
      </c>
      <c r="G14">
        <v>23</v>
      </c>
      <c r="H14" t="s">
        <v>16</v>
      </c>
      <c r="I14" s="2">
        <v>7.9</v>
      </c>
      <c r="J14" s="2">
        <v>12</v>
      </c>
      <c r="K14" s="2">
        <v>796.2</v>
      </c>
      <c r="N14" s="3">
        <v>0</v>
      </c>
      <c r="O14" t="s">
        <v>28</v>
      </c>
      <c r="P14" s="3">
        <f t="shared" si="0"/>
        <v>328.00000000000011</v>
      </c>
      <c r="Q14" s="10">
        <f t="shared" si="1"/>
        <v>3.7962962962962976E-3</v>
      </c>
      <c r="R14" s="2">
        <f>ACOS(COS(RADIANS(90-C$2)) *COS(RADIANS(90-C14)) +SIN(RADIANS(90-C$2)) *SIN(RADIANS(90-C14)) *COS(RADIANS(D$2-D14))) *6371</f>
        <v>3.2695685994735992</v>
      </c>
      <c r="S14" s="2">
        <f t="shared" si="2"/>
        <v>2.0313829708529472</v>
      </c>
      <c r="T14" s="2">
        <f>E14 / 3.2808</f>
        <v>2050.4145330407218</v>
      </c>
      <c r="U14" s="2">
        <f>N14 / 3.2808</f>
        <v>0</v>
      </c>
      <c r="V14" s="3">
        <f>IF(E14&gt;E13,(E14-E$2) / (P14/60),(E14-E13) / ((P14-P13)/60))</f>
        <v>953.41463414634109</v>
      </c>
      <c r="W14" s="8">
        <f t="shared" si="3"/>
        <v>4.8434052372710976</v>
      </c>
    </row>
    <row r="15" spans="1:23" x14ac:dyDescent="0.25">
      <c r="A15" t="s">
        <v>13</v>
      </c>
      <c r="B15" s="1">
        <v>0.60858796296296302</v>
      </c>
      <c r="C15">
        <v>38.055999999999997</v>
      </c>
      <c r="D15">
        <v>-97.911333333333005</v>
      </c>
      <c r="E15">
        <v>7458</v>
      </c>
      <c r="F15">
        <v>134</v>
      </c>
      <c r="G15">
        <v>22</v>
      </c>
      <c r="H15" t="s">
        <v>16</v>
      </c>
      <c r="I15" s="2">
        <v>7.9</v>
      </c>
      <c r="J15" s="2">
        <v>11.9</v>
      </c>
      <c r="K15" s="2">
        <v>774</v>
      </c>
      <c r="N15" s="3">
        <v>0</v>
      </c>
      <c r="O15" t="s">
        <v>29</v>
      </c>
      <c r="P15" s="3">
        <f t="shared" si="0"/>
        <v>372.00000000000057</v>
      </c>
      <c r="Q15" s="10">
        <f t="shared" si="1"/>
        <v>4.3055555555555625E-3</v>
      </c>
      <c r="R15" s="2">
        <f>ACOS(COS(RADIANS(90-C$2)) *COS(RADIANS(90-C15)) +SIN(RADIANS(90-C$2)) *SIN(RADIANS(90-C15)) *COS(RADIANS(D$2-D15))) *6371</f>
        <v>3.7468006596033563</v>
      </c>
      <c r="S15" s="2">
        <f t="shared" si="2"/>
        <v>2.3278872498115653</v>
      </c>
      <c r="T15" s="2">
        <f>E15 / 3.2808</f>
        <v>2273.226042428676</v>
      </c>
      <c r="U15" s="2">
        <f>N15 / 3.2808</f>
        <v>0</v>
      </c>
      <c r="V15" s="3">
        <f>IF(E15&gt;E14,(E15-E$2) / (P15/60),(E15-E14) / ((P15-P14)/60))</f>
        <v>958.54838709677279</v>
      </c>
      <c r="W15" s="8">
        <f t="shared" si="3"/>
        <v>4.8694850193894412</v>
      </c>
    </row>
    <row r="16" spans="1:23" x14ac:dyDescent="0.25">
      <c r="A16" t="s">
        <v>13</v>
      </c>
      <c r="B16" s="1">
        <v>0.60884259259259255</v>
      </c>
      <c r="C16">
        <v>38.054333333332998</v>
      </c>
      <c r="D16">
        <v>-97.91</v>
      </c>
      <c r="E16">
        <v>7797</v>
      </c>
      <c r="F16">
        <v>144</v>
      </c>
      <c r="G16">
        <v>23</v>
      </c>
      <c r="H16" t="s">
        <v>16</v>
      </c>
      <c r="I16" s="2">
        <v>7.9</v>
      </c>
      <c r="J16" s="2">
        <v>11.8</v>
      </c>
      <c r="K16" s="2">
        <v>763.7</v>
      </c>
      <c r="N16" s="3">
        <v>0</v>
      </c>
      <c r="O16" t="s">
        <v>30</v>
      </c>
      <c r="P16" s="3">
        <f t="shared" si="0"/>
        <v>393.99999999999125</v>
      </c>
      <c r="Q16" s="10">
        <f t="shared" si="1"/>
        <v>4.5601851851850839E-3</v>
      </c>
      <c r="R16" s="2">
        <f>ACOS(COS(RADIANS(90-C$2)) *COS(RADIANS(90-C16)) +SIN(RADIANS(90-C$2)) *SIN(RADIANS(90-C16)) *COS(RADIANS(D$2-D16))) *6371</f>
        <v>3.9658209368517752</v>
      </c>
      <c r="S16" s="2">
        <f t="shared" si="2"/>
        <v>2.463964548066008</v>
      </c>
      <c r="T16" s="2">
        <f>E16 / 3.2808</f>
        <v>2376.5544989027067</v>
      </c>
      <c r="U16" s="2">
        <f>N16 / 3.2808</f>
        <v>0</v>
      </c>
      <c r="V16" s="3">
        <f>IF(E16&gt;E15,(E16-E$2) / (P16/60),(E16-E15) / ((P16-P15)/60))</f>
        <v>956.64974619291468</v>
      </c>
      <c r="W16" s="8">
        <f t="shared" si="3"/>
        <v>4.8598398063120509</v>
      </c>
    </row>
    <row r="17" spans="1:23" x14ac:dyDescent="0.25">
      <c r="A17" t="s">
        <v>13</v>
      </c>
      <c r="B17" s="1">
        <v>0.60909722222222229</v>
      </c>
      <c r="C17">
        <v>38.052666666667001</v>
      </c>
      <c r="D17">
        <v>-97.908333333333005</v>
      </c>
      <c r="E17">
        <v>8246</v>
      </c>
      <c r="F17">
        <v>149</v>
      </c>
      <c r="G17">
        <v>25</v>
      </c>
      <c r="H17" t="s">
        <v>16</v>
      </c>
      <c r="I17" s="2">
        <v>7.9</v>
      </c>
      <c r="J17" s="2">
        <v>11.8</v>
      </c>
      <c r="K17" s="2">
        <v>750.8</v>
      </c>
      <c r="N17" s="3">
        <v>0</v>
      </c>
      <c r="O17" t="s">
        <v>31</v>
      </c>
      <c r="P17" s="3">
        <f t="shared" si="0"/>
        <v>416.00000000000108</v>
      </c>
      <c r="Q17" s="10">
        <f t="shared" si="1"/>
        <v>4.8148148148148273E-3</v>
      </c>
      <c r="R17" s="2">
        <f>ACOS(COS(RADIANS(90-C$2)) *COS(RADIANS(90-C17)) +SIN(RADIANS(90-C$2)) *SIN(RADIANS(90-C17)) *COS(RADIANS(D$2-D17))) *6371</f>
        <v>4.2006843595642493</v>
      </c>
      <c r="S17" s="2">
        <f t="shared" si="2"/>
        <v>2.6098851925972681</v>
      </c>
      <c r="T17" s="2">
        <f>E17 / 3.2808</f>
        <v>2513.4113630821748</v>
      </c>
      <c r="U17" s="2">
        <f>N17 / 3.2808</f>
        <v>0</v>
      </c>
      <c r="V17" s="3">
        <f>IF(E17&gt;E16,(E17-E$2) / (P17/60),(E17-E16) / ((P17-P16)/60))</f>
        <v>970.81730769230512</v>
      </c>
      <c r="W17" s="8">
        <f t="shared" si="3"/>
        <v>4.9318118939095399</v>
      </c>
    </row>
    <row r="18" spans="1:23" x14ac:dyDescent="0.25">
      <c r="A18" t="s">
        <v>13</v>
      </c>
      <c r="B18" s="1">
        <v>0.60935185185185181</v>
      </c>
      <c r="C18">
        <v>38.050833333333003</v>
      </c>
      <c r="D18">
        <v>-97.905833333333007</v>
      </c>
      <c r="E18">
        <v>8595</v>
      </c>
      <c r="F18">
        <v>129</v>
      </c>
      <c r="G18">
        <v>28</v>
      </c>
      <c r="H18" t="s">
        <v>16</v>
      </c>
      <c r="I18" s="2">
        <v>7.9</v>
      </c>
      <c r="J18" s="2">
        <v>11.7</v>
      </c>
      <c r="K18" s="2">
        <v>740.6</v>
      </c>
      <c r="N18" s="3">
        <v>0</v>
      </c>
      <c r="O18" t="s">
        <v>32</v>
      </c>
      <c r="P18" s="3">
        <f t="shared" si="0"/>
        <v>437.9999999999917</v>
      </c>
      <c r="Q18" s="10">
        <f t="shared" si="1"/>
        <v>5.0694444444443487E-3</v>
      </c>
      <c r="R18" s="2">
        <f>ACOS(COS(RADIANS(90-C$2)) *COS(RADIANS(90-C18)) +SIN(RADIANS(90-C$2)) *SIN(RADIANS(90-C18)) *COS(RADIANS(D$2-D18))) *6371</f>
        <v>4.491505758920578</v>
      </c>
      <c r="S18" s="2">
        <f t="shared" si="2"/>
        <v>2.7905725280173548</v>
      </c>
      <c r="T18" s="2">
        <f>E18 / 3.2808</f>
        <v>2619.7878566203362</v>
      </c>
      <c r="U18" s="2">
        <f>N18 / 3.2808</f>
        <v>0</v>
      </c>
      <c r="V18" s="3">
        <f>IF(E18&gt;E17,(E18-E$2) / (P18/60),(E18-E17) / ((P18-P17)/60))</f>
        <v>969.86301369864861</v>
      </c>
      <c r="W18" s="8">
        <f t="shared" si="3"/>
        <v>4.9269640214716359</v>
      </c>
    </row>
    <row r="19" spans="1:23" x14ac:dyDescent="0.25">
      <c r="A19" t="s">
        <v>13</v>
      </c>
      <c r="B19" s="1">
        <v>0.60960648148148155</v>
      </c>
      <c r="C19">
        <v>38.049166666666999</v>
      </c>
      <c r="D19">
        <v>-97.903999999999996</v>
      </c>
      <c r="E19">
        <v>8919</v>
      </c>
      <c r="F19">
        <v>141</v>
      </c>
      <c r="G19">
        <v>20</v>
      </c>
      <c r="H19" t="s">
        <v>16</v>
      </c>
      <c r="I19" s="2">
        <v>7.9</v>
      </c>
      <c r="J19" s="2">
        <v>11.7</v>
      </c>
      <c r="K19" s="2">
        <v>731.1</v>
      </c>
      <c r="N19" s="3">
        <v>0</v>
      </c>
      <c r="O19" t="s">
        <v>33</v>
      </c>
      <c r="P19" s="3">
        <f t="shared" si="0"/>
        <v>460.00000000000159</v>
      </c>
      <c r="Q19" s="10">
        <f t="shared" si="1"/>
        <v>5.3240740740740922E-3</v>
      </c>
      <c r="R19" s="2">
        <f>ACOS(COS(RADIANS(90-C$2)) *COS(RADIANS(90-C19)) +SIN(RADIANS(90-C$2)) *SIN(RADIANS(90-C19)) *COS(RADIANS(D$2-D19))) *6371</f>
        <v>4.7349868746425194</v>
      </c>
      <c r="S19" s="2">
        <f t="shared" si="2"/>
        <v>2.9418473452153973</v>
      </c>
      <c r="T19" s="2">
        <f>E19 / 3.2808</f>
        <v>2718.5442574981712</v>
      </c>
      <c r="U19" s="2">
        <f>N19 / 3.2808</f>
        <v>0</v>
      </c>
      <c r="V19" s="3">
        <f>IF(E19&gt;E18,(E19-E$2) / (P19/60),(E19-E18) / ((P19-P18)/60))</f>
        <v>965.73913043477921</v>
      </c>
      <c r="W19" s="8">
        <f t="shared" si="3"/>
        <v>4.9060144397442658</v>
      </c>
    </row>
    <row r="20" spans="1:23" x14ac:dyDescent="0.25">
      <c r="A20" t="s">
        <v>13</v>
      </c>
      <c r="B20" s="1">
        <v>0.60986111111111108</v>
      </c>
      <c r="C20">
        <v>38.047499999999999</v>
      </c>
      <c r="D20">
        <v>-97.902000000000001</v>
      </c>
      <c r="E20">
        <v>9231</v>
      </c>
      <c r="F20">
        <v>151</v>
      </c>
      <c r="G20">
        <v>23</v>
      </c>
      <c r="H20" t="s">
        <v>16</v>
      </c>
      <c r="I20" s="2">
        <v>7.9</v>
      </c>
      <c r="J20" s="2">
        <v>11.6</v>
      </c>
      <c r="K20" s="2">
        <v>722</v>
      </c>
      <c r="N20" s="3">
        <v>0</v>
      </c>
      <c r="O20" t="s">
        <v>34</v>
      </c>
      <c r="P20" s="3">
        <f t="shared" si="0"/>
        <v>481.99999999999221</v>
      </c>
      <c r="Q20" s="10">
        <f t="shared" si="1"/>
        <v>5.5787037037036136E-3</v>
      </c>
      <c r="R20" s="2">
        <f>ACOS(COS(RADIANS(90-C$2)) *COS(RADIANS(90-C20)) +SIN(RADIANS(90-C$2)) *SIN(RADIANS(90-C20)) *COS(RADIANS(D$2-D20))) *6371</f>
        <v>4.9869467480656917</v>
      </c>
      <c r="S20" s="2">
        <f t="shared" si="2"/>
        <v>3.0983900145732139</v>
      </c>
      <c r="T20" s="2">
        <f>E20 / 3.2808</f>
        <v>2813.643013899049</v>
      </c>
      <c r="U20" s="2">
        <f>N20 / 3.2808</f>
        <v>0</v>
      </c>
      <c r="V20" s="3">
        <f>IF(E20&gt;E19,(E20-E$2) / (P20/60),(E20-E19) / ((P20-P19)/60))</f>
        <v>960.49792531121886</v>
      </c>
      <c r="W20" s="8">
        <f t="shared" si="3"/>
        <v>4.8793887939487259</v>
      </c>
    </row>
    <row r="21" spans="1:23" x14ac:dyDescent="0.25">
      <c r="A21" t="s">
        <v>13</v>
      </c>
      <c r="B21" s="1">
        <v>0.61011574074074071</v>
      </c>
      <c r="C21">
        <v>38.045833333333</v>
      </c>
      <c r="D21">
        <v>-97.900166666667005</v>
      </c>
      <c r="E21">
        <v>9605</v>
      </c>
      <c r="F21">
        <v>150</v>
      </c>
      <c r="G21">
        <v>22</v>
      </c>
      <c r="H21" t="s">
        <v>16</v>
      </c>
      <c r="I21" s="2">
        <v>7.9</v>
      </c>
      <c r="J21" s="2">
        <v>11.6</v>
      </c>
      <c r="K21" s="2">
        <v>711.5</v>
      </c>
      <c r="N21" s="3">
        <v>0</v>
      </c>
      <c r="O21" t="s">
        <v>35</v>
      </c>
      <c r="P21" s="3">
        <f t="shared" si="0"/>
        <v>503.99999999999244</v>
      </c>
      <c r="Q21" s="10">
        <f t="shared" si="1"/>
        <v>5.833333333333246E-3</v>
      </c>
      <c r="R21" s="2">
        <f>ACOS(COS(RADIANS(90-C$2)) *COS(RADIANS(90-C21)) +SIN(RADIANS(90-C$2)) *SIN(RADIANS(90-C21)) *COS(RADIANS(D$2-D21))) *6371</f>
        <v>5.2308028162366718</v>
      </c>
      <c r="S21" s="2">
        <f t="shared" si="2"/>
        <v>3.2498977897278438</v>
      </c>
      <c r="T21" s="2">
        <f>E21 / 3.2808</f>
        <v>2927.6396000975369</v>
      </c>
      <c r="U21" s="2">
        <f>N21 / 3.2808</f>
        <v>0</v>
      </c>
      <c r="V21" s="3">
        <f>IF(E21&gt;E20,(E21-E$2) / (P21/60),(E21-E20) / ((P21-P20)/60))</f>
        <v>963.09523809525251</v>
      </c>
      <c r="W21" s="8">
        <f t="shared" si="3"/>
        <v>4.8925833033368509</v>
      </c>
    </row>
    <row r="22" spans="1:23" x14ac:dyDescent="0.25">
      <c r="A22" t="s">
        <v>13</v>
      </c>
      <c r="B22" s="1">
        <v>0.61037037037037034</v>
      </c>
      <c r="C22">
        <v>38.043833333332998</v>
      </c>
      <c r="D22">
        <v>-97.898166666666995</v>
      </c>
      <c r="E22">
        <v>9975</v>
      </c>
      <c r="F22">
        <v>150</v>
      </c>
      <c r="G22">
        <v>27</v>
      </c>
      <c r="H22" t="s">
        <v>16</v>
      </c>
      <c r="I22" s="2">
        <v>7.9</v>
      </c>
      <c r="J22" s="2">
        <v>11.5</v>
      </c>
      <c r="K22" s="2">
        <v>701.1</v>
      </c>
      <c r="L22" s="2">
        <v>-6.7</v>
      </c>
      <c r="M22" s="2">
        <v>52.7</v>
      </c>
      <c r="N22" s="3">
        <v>0</v>
      </c>
      <c r="O22" t="s">
        <v>36</v>
      </c>
      <c r="P22" s="3">
        <f t="shared" si="0"/>
        <v>525.99999999999272</v>
      </c>
      <c r="Q22" s="10">
        <f t="shared" si="1"/>
        <v>6.0879629629628784E-3</v>
      </c>
      <c r="R22" s="2">
        <f>ACOS(COS(RADIANS(90-C$2)) *COS(RADIANS(90-C22)) +SIN(RADIANS(90-C$2)) *SIN(RADIANS(90-C22)) *COS(RADIANS(D$2-D22))) *6371</f>
        <v>5.5134682147561502</v>
      </c>
      <c r="S22" s="2">
        <f t="shared" si="2"/>
        <v>3.4255178018279961</v>
      </c>
      <c r="T22" s="2">
        <f>E22 / 3.2808</f>
        <v>3040.416971470373</v>
      </c>
      <c r="U22" s="2">
        <f>N22 / 3.2808</f>
        <v>0</v>
      </c>
      <c r="V22" s="3">
        <f>IF(E22&gt;E21,(E22-E$2) / (P22/60),(E22-E21) / ((P22-P21)/60))</f>
        <v>965.01901140685754</v>
      </c>
      <c r="W22" s="8">
        <f t="shared" si="3"/>
        <v>4.9023561905981135</v>
      </c>
    </row>
    <row r="23" spans="1:23" x14ac:dyDescent="0.25">
      <c r="A23" t="s">
        <v>13</v>
      </c>
      <c r="B23" s="1">
        <v>0.61062499999999997</v>
      </c>
      <c r="C23">
        <v>38.041666666666998</v>
      </c>
      <c r="D23">
        <v>-97.896500000000003</v>
      </c>
      <c r="E23">
        <v>10381</v>
      </c>
      <c r="F23">
        <v>158</v>
      </c>
      <c r="G23">
        <v>30</v>
      </c>
      <c r="H23" t="s">
        <v>16</v>
      </c>
      <c r="I23" s="2">
        <v>7.9</v>
      </c>
      <c r="J23" s="2">
        <v>11.3</v>
      </c>
      <c r="K23" s="2">
        <v>690</v>
      </c>
      <c r="N23" s="3">
        <v>0</v>
      </c>
      <c r="O23" t="s">
        <v>37</v>
      </c>
      <c r="P23" s="3">
        <f t="shared" si="0"/>
        <v>547.99999999999295</v>
      </c>
      <c r="Q23" s="10">
        <f t="shared" si="1"/>
        <v>6.3425925925925108E-3</v>
      </c>
      <c r="R23" s="2">
        <f>ACOS(COS(RADIANS(90-C$2)) *COS(RADIANS(90-C23)) +SIN(RADIANS(90-C$2)) *SIN(RADIANS(90-C23)) *COS(RADIANS(D$2-D23))) *6371</f>
        <v>5.794494381967251</v>
      </c>
      <c r="S23" s="2">
        <f t="shared" si="2"/>
        <v>3.6001193595162526</v>
      </c>
      <c r="T23" s="2">
        <f>E23 / 3.2808</f>
        <v>3164.1672762740795</v>
      </c>
      <c r="U23" s="2">
        <f>N23 / 3.2808</f>
        <v>0</v>
      </c>
      <c r="V23" s="3">
        <f>IF(E23&gt;E22,(E23-E$2) / (P23/60),(E23-E22) / ((P23-P22)/60))</f>
        <v>970.72992700731174</v>
      </c>
      <c r="W23" s="8">
        <f t="shared" si="3"/>
        <v>4.931367994631958</v>
      </c>
    </row>
    <row r="24" spans="1:23" x14ac:dyDescent="0.25">
      <c r="A24" t="s">
        <v>13</v>
      </c>
      <c r="B24" s="1">
        <v>0.61138888888888887</v>
      </c>
      <c r="C24">
        <v>38.033833333333</v>
      </c>
      <c r="D24">
        <v>-97.894166666667005</v>
      </c>
      <c r="E24">
        <v>11459</v>
      </c>
      <c r="F24">
        <v>175</v>
      </c>
      <c r="G24">
        <v>30</v>
      </c>
      <c r="H24" t="s">
        <v>16</v>
      </c>
      <c r="I24" s="2">
        <v>7.9</v>
      </c>
      <c r="J24" s="2">
        <v>11.1</v>
      </c>
      <c r="K24" s="2">
        <v>661</v>
      </c>
      <c r="N24" s="3">
        <v>0</v>
      </c>
      <c r="O24" t="s">
        <v>38</v>
      </c>
      <c r="P24" s="3">
        <f t="shared" si="0"/>
        <v>613.99999999999363</v>
      </c>
      <c r="Q24" s="10">
        <f t="shared" si="1"/>
        <v>7.1064814814814081E-3</v>
      </c>
      <c r="R24" s="2">
        <f>ACOS(COS(RADIANS(90-C$2)) *COS(RADIANS(90-C24)) +SIN(RADIANS(90-C$2)) *SIN(RADIANS(90-C24)) *COS(RADIANS(D$2-D24))) *6371</f>
        <v>6.6333968412504234</v>
      </c>
      <c r="S24" s="2">
        <f t="shared" si="2"/>
        <v>4.1213294574688879</v>
      </c>
      <c r="T24" s="2">
        <f>E24 / 3.2808</f>
        <v>3492.7456717873688</v>
      </c>
      <c r="U24" s="2">
        <f>N24 / 3.2808</f>
        <v>0</v>
      </c>
      <c r="V24" s="3">
        <f>IF(E24&gt;E23,(E24-E$2) / (P24/60),(E24-E23) / ((P24-P23)/60))</f>
        <v>971.72638436483089</v>
      </c>
      <c r="W24" s="8">
        <f t="shared" si="3"/>
        <v>4.9364300595628654</v>
      </c>
    </row>
    <row r="25" spans="1:23" x14ac:dyDescent="0.25">
      <c r="A25" t="s">
        <v>13</v>
      </c>
      <c r="B25" s="1">
        <v>0.6116435185185185</v>
      </c>
      <c r="C25">
        <v>38.030666666667003</v>
      </c>
      <c r="D25">
        <v>-97.893166666667</v>
      </c>
      <c r="E25">
        <v>11805</v>
      </c>
      <c r="F25">
        <v>161</v>
      </c>
      <c r="G25">
        <v>34</v>
      </c>
      <c r="H25" t="s">
        <v>16</v>
      </c>
      <c r="I25" s="2">
        <v>7.9</v>
      </c>
      <c r="J25" s="2">
        <v>11</v>
      </c>
      <c r="K25" s="2">
        <v>652</v>
      </c>
      <c r="N25" s="3">
        <v>0</v>
      </c>
      <c r="O25" t="s">
        <v>39</v>
      </c>
      <c r="P25" s="3">
        <f t="shared" si="0"/>
        <v>635.99999999999386</v>
      </c>
      <c r="Q25" s="10">
        <f t="shared" si="1"/>
        <v>7.3611111111110406E-3</v>
      </c>
      <c r="R25" s="2">
        <f>ACOS(COS(RADIANS(90-C$2)) *COS(RADIANS(90-C25)) +SIN(RADIANS(90-C$2)) *SIN(RADIANS(90-C25)) *COS(RADIANS(D$2-D25))) *6371</f>
        <v>6.9790423084342175</v>
      </c>
      <c r="S25" s="2">
        <f t="shared" si="2"/>
        <v>4.336078986230179</v>
      </c>
      <c r="T25" s="2">
        <f>E25 / 3.2808</f>
        <v>3598.2077542062912</v>
      </c>
      <c r="U25" s="2">
        <f>N25 / 3.2808</f>
        <v>0</v>
      </c>
      <c r="V25" s="3">
        <f>IF(E25&gt;E24,(E25-E$2) / (P25/60),(E25-E24) / ((P25-P24)/60))</f>
        <v>970.75471698114143</v>
      </c>
      <c r="W25" s="8">
        <f t="shared" si="3"/>
        <v>4.9314939292303768</v>
      </c>
    </row>
    <row r="26" spans="1:23" x14ac:dyDescent="0.25">
      <c r="A26" t="s">
        <v>13</v>
      </c>
      <c r="B26" s="1">
        <v>0.61189814814814814</v>
      </c>
      <c r="C26">
        <v>38.027833333333</v>
      </c>
      <c r="D26">
        <v>-97.892333333332999</v>
      </c>
      <c r="E26">
        <v>12128</v>
      </c>
      <c r="F26">
        <v>164</v>
      </c>
      <c r="G26">
        <v>26</v>
      </c>
      <c r="H26" t="s">
        <v>16</v>
      </c>
      <c r="I26" s="2">
        <v>7.9</v>
      </c>
      <c r="J26" s="2">
        <v>11</v>
      </c>
      <c r="K26" s="2">
        <v>643.70000000000005</v>
      </c>
      <c r="N26" s="3">
        <v>0</v>
      </c>
      <c r="O26" t="s">
        <v>40</v>
      </c>
      <c r="P26" s="3">
        <f t="shared" si="0"/>
        <v>657.99999999999409</v>
      </c>
      <c r="Q26" s="10">
        <f t="shared" si="1"/>
        <v>7.615740740740673E-3</v>
      </c>
      <c r="R26" s="2">
        <f>ACOS(COS(RADIANS(90-C$2)) *COS(RADIANS(90-C26)) +SIN(RADIANS(90-C$2)) *SIN(RADIANS(90-C26)) *COS(RADIANS(D$2-D26))) *6371</f>
        <v>7.286998497224829</v>
      </c>
      <c r="S26" s="2">
        <f t="shared" si="2"/>
        <v>4.527412166325786</v>
      </c>
      <c r="T26" s="2">
        <f>E26 / 3.2808</f>
        <v>3696.6593513777125</v>
      </c>
      <c r="U26" s="2">
        <f>N26 / 3.2808</f>
        <v>0</v>
      </c>
      <c r="V26" s="3">
        <f>IF(E26&gt;E25,(E26-E$2) / (P26/60),(E26-E25) / ((P26-P25)/60))</f>
        <v>967.7507598784282</v>
      </c>
      <c r="W26" s="8">
        <f t="shared" si="3"/>
        <v>4.9162336415834966</v>
      </c>
    </row>
    <row r="27" spans="1:23" x14ac:dyDescent="0.25">
      <c r="A27" t="s">
        <v>13</v>
      </c>
      <c r="B27" s="1">
        <v>0.61215277777777777</v>
      </c>
      <c r="C27">
        <v>38.025166666666998</v>
      </c>
      <c r="D27">
        <v>-97.891333333332994</v>
      </c>
      <c r="E27">
        <v>12471</v>
      </c>
      <c r="F27">
        <v>164</v>
      </c>
      <c r="G27">
        <v>24</v>
      </c>
      <c r="H27" t="s">
        <v>16</v>
      </c>
      <c r="I27" s="2">
        <v>7.9</v>
      </c>
      <c r="J27" s="2">
        <v>10.8</v>
      </c>
      <c r="K27" s="2">
        <v>634.70000000000005</v>
      </c>
      <c r="N27" s="3">
        <v>0</v>
      </c>
      <c r="O27" t="s">
        <v>41</v>
      </c>
      <c r="P27" s="3">
        <f t="shared" si="0"/>
        <v>679.99999999999443</v>
      </c>
      <c r="Q27" s="10">
        <f t="shared" si="1"/>
        <v>7.8703703703703054E-3</v>
      </c>
      <c r="R27" s="2">
        <f>ACOS(COS(RADIANS(90-C$2)) *COS(RADIANS(90-C27)) +SIN(RADIANS(90-C$2)) *SIN(RADIANS(90-C27)) *COS(RADIANS(D$2-D27))) *6371</f>
        <v>7.5874064347465557</v>
      </c>
      <c r="S27" s="2">
        <f t="shared" si="2"/>
        <v>4.7140556179080351</v>
      </c>
      <c r="T27" s="2">
        <f>E27 / 3.2808</f>
        <v>3801.2070226773958</v>
      </c>
      <c r="U27" s="2">
        <f>N27 / 3.2808</f>
        <v>0</v>
      </c>
      <c r="V27" s="3">
        <f>IF(E27&gt;E26,(E27-E$2) / (P27/60),(E27-E26) / ((P27-P26)/60))</f>
        <v>966.70588235294917</v>
      </c>
      <c r="W27" s="8">
        <f t="shared" si="3"/>
        <v>4.9109255992082677</v>
      </c>
    </row>
    <row r="28" spans="1:23" x14ac:dyDescent="0.25">
      <c r="A28" t="s">
        <v>13</v>
      </c>
      <c r="B28" s="1">
        <v>0.6124074074074074</v>
      </c>
      <c r="C28">
        <v>38.021999999999998</v>
      </c>
      <c r="D28">
        <v>-97.890500000000003</v>
      </c>
      <c r="E28">
        <v>12796</v>
      </c>
      <c r="F28">
        <v>173</v>
      </c>
      <c r="G28">
        <v>30</v>
      </c>
      <c r="H28" t="s">
        <v>16</v>
      </c>
      <c r="I28" s="2">
        <v>7.9</v>
      </c>
      <c r="J28" s="2">
        <v>10.8</v>
      </c>
      <c r="K28" s="2">
        <v>626.5</v>
      </c>
      <c r="N28" s="3">
        <v>0</v>
      </c>
      <c r="O28" t="s">
        <v>42</v>
      </c>
      <c r="P28" s="3">
        <f t="shared" si="0"/>
        <v>701.99999999999466</v>
      </c>
      <c r="Q28" s="10">
        <f t="shared" si="1"/>
        <v>8.1249999999999378E-3</v>
      </c>
      <c r="R28" s="2">
        <f>ACOS(COS(RADIANS(90-C$2)) *COS(RADIANS(90-C28)) +SIN(RADIANS(90-C$2)) *SIN(RADIANS(90-C28)) *COS(RADIANS(D$2-D28))) *6371</f>
        <v>7.9299065282527419</v>
      </c>
      <c r="S28" s="2">
        <f t="shared" si="2"/>
        <v>4.9268509260034286</v>
      </c>
      <c r="T28" s="2">
        <f>E28 / 3.2808</f>
        <v>3900.2682272616435</v>
      </c>
      <c r="U28" s="2">
        <f>N28 / 3.2808</f>
        <v>0</v>
      </c>
      <c r="V28" s="3">
        <f>IF(E28&gt;E27,(E28-E$2) / (P28/60),(E28-E27) / ((P28-P27)/60))</f>
        <v>964.18803418804157</v>
      </c>
      <c r="W28" s="8">
        <f t="shared" si="3"/>
        <v>4.8981347749941149</v>
      </c>
    </row>
    <row r="29" spans="1:23" x14ac:dyDescent="0.25">
      <c r="A29" t="s">
        <v>13</v>
      </c>
      <c r="B29" s="1">
        <v>0.61295138888888889</v>
      </c>
      <c r="C29">
        <v>38.015000000000001</v>
      </c>
      <c r="D29">
        <v>-97.888000000000005</v>
      </c>
      <c r="E29">
        <v>13682</v>
      </c>
      <c r="F29">
        <v>163</v>
      </c>
      <c r="G29">
        <v>25</v>
      </c>
      <c r="H29" t="s">
        <v>16</v>
      </c>
      <c r="I29" s="2">
        <v>7.9</v>
      </c>
      <c r="J29" s="2">
        <v>10.4</v>
      </c>
      <c r="K29" s="2">
        <v>604.29999999999995</v>
      </c>
      <c r="L29" s="2">
        <v>-14.3</v>
      </c>
      <c r="M29" s="2">
        <v>35.200000000000003</v>
      </c>
      <c r="N29" s="3">
        <v>0</v>
      </c>
      <c r="O29" t="s">
        <v>43</v>
      </c>
      <c r="P29" s="3">
        <f t="shared" si="0"/>
        <v>748.99999999999557</v>
      </c>
      <c r="Q29" s="10">
        <f t="shared" si="1"/>
        <v>8.6689814814814303E-3</v>
      </c>
      <c r="R29" s="2">
        <f>ACOS(COS(RADIANS(90-C$2)) *COS(RADIANS(90-C29)) +SIN(RADIANS(90-C$2)) *SIN(RADIANS(90-C29)) *COS(RADIANS(D$2-D29))) *6371</f>
        <v>8.7186781048516355</v>
      </c>
      <c r="S29" s="2">
        <f t="shared" si="2"/>
        <v>5.4169147065443211</v>
      </c>
      <c r="T29" s="2">
        <f>E29 / 3.2808</f>
        <v>4170.3243111436232</v>
      </c>
      <c r="U29" s="2">
        <f>N29 / 3.2808</f>
        <v>0</v>
      </c>
      <c r="V29" s="3">
        <f>IF(E29&gt;E28,(E29-E$2) / (P29/60),(E29-E28) / ((P29-P28)/60))</f>
        <v>974.659546061421</v>
      </c>
      <c r="W29" s="8">
        <f t="shared" si="3"/>
        <v>4.9513307021733564</v>
      </c>
    </row>
    <row r="30" spans="1:23" x14ac:dyDescent="0.25">
      <c r="A30" t="s">
        <v>13</v>
      </c>
      <c r="B30" s="1">
        <v>0.61349537037037039</v>
      </c>
      <c r="C30">
        <v>38.008000000000003</v>
      </c>
      <c r="D30">
        <v>-97.886499999999998</v>
      </c>
      <c r="E30">
        <v>14492</v>
      </c>
      <c r="F30">
        <v>170</v>
      </c>
      <c r="G30">
        <v>41</v>
      </c>
      <c r="H30" t="s">
        <v>16</v>
      </c>
      <c r="I30" s="2">
        <v>7.9</v>
      </c>
      <c r="J30" s="2">
        <v>10</v>
      </c>
      <c r="K30" s="2">
        <v>584.4</v>
      </c>
      <c r="N30" s="3">
        <v>0</v>
      </c>
      <c r="O30" t="s">
        <v>44</v>
      </c>
      <c r="P30" s="3">
        <f t="shared" si="0"/>
        <v>795.99999999999659</v>
      </c>
      <c r="Q30" s="10">
        <f t="shared" si="1"/>
        <v>9.2129629629629228E-3</v>
      </c>
      <c r="R30" s="2">
        <f>ACOS(COS(RADIANS(90-C$2)) *COS(RADIANS(90-C30)) +SIN(RADIANS(90-C$2)) *SIN(RADIANS(90-C30)) *COS(RADIANS(D$2-D30))) *6371</f>
        <v>9.4716080556781641</v>
      </c>
      <c r="S30" s="2">
        <f t="shared" si="2"/>
        <v>5.8847100849928431</v>
      </c>
      <c r="T30" s="2">
        <f>E30 / 3.2808</f>
        <v>4417.2153133382099</v>
      </c>
      <c r="U30" s="2">
        <f>N30 / 3.2808</f>
        <v>0</v>
      </c>
      <c r="V30" s="3">
        <f>IF(E30&gt;E29,(E30-E$2) / (P30/60),(E30-E29) / ((P30-P29)/60))</f>
        <v>978.1658291457328</v>
      </c>
      <c r="W30" s="8">
        <f t="shared" si="3"/>
        <v>4.9691428368372188</v>
      </c>
    </row>
    <row r="31" spans="1:23" x14ac:dyDescent="0.25">
      <c r="A31" t="s">
        <v>13</v>
      </c>
      <c r="B31" s="1">
        <v>0.61403935185185188</v>
      </c>
      <c r="C31">
        <v>37.999166666667001</v>
      </c>
      <c r="D31">
        <v>-97.886499999999998</v>
      </c>
      <c r="E31">
        <v>15177</v>
      </c>
      <c r="F31">
        <v>190</v>
      </c>
      <c r="G31">
        <v>42</v>
      </c>
      <c r="H31" t="s">
        <v>16</v>
      </c>
      <c r="I31" s="2">
        <v>7.9</v>
      </c>
      <c r="J31" s="2">
        <v>9.9</v>
      </c>
      <c r="K31" s="2">
        <v>568.4</v>
      </c>
      <c r="N31" s="3">
        <v>0</v>
      </c>
      <c r="O31" t="s">
        <v>45</v>
      </c>
      <c r="P31" s="3">
        <f t="shared" si="0"/>
        <v>842.9999999999975</v>
      </c>
      <c r="Q31" s="10">
        <f t="shared" si="1"/>
        <v>9.7569444444444153E-3</v>
      </c>
      <c r="R31" s="2">
        <f>ACOS(COS(RADIANS(90-C$2)) *COS(RADIANS(90-C31)) +SIN(RADIANS(90-C$2)) *SIN(RADIANS(90-C31)) *COS(RADIANS(D$2-D31))) *6371</f>
        <v>10.361091154103256</v>
      </c>
      <c r="S31" s="2">
        <f t="shared" si="2"/>
        <v>6.4373459340443526</v>
      </c>
      <c r="T31" s="2">
        <f>E31 / 3.2808</f>
        <v>4626.0058522311629</v>
      </c>
      <c r="U31" s="2">
        <f>N31 / 3.2808</f>
        <v>0</v>
      </c>
      <c r="V31" s="3">
        <f>IF(E31&gt;E30,(E31-E$2) / (P31/60),(E31-E30) / ((P31-P30)/60))</f>
        <v>972.38434163701356</v>
      </c>
      <c r="W31" s="8">
        <f t="shared" si="3"/>
        <v>4.9397725231499106</v>
      </c>
    </row>
    <row r="32" spans="1:23" x14ac:dyDescent="0.25">
      <c r="A32" t="s">
        <v>13</v>
      </c>
      <c r="B32" s="1">
        <v>0.61512731481481475</v>
      </c>
      <c r="C32">
        <v>37.981833333333</v>
      </c>
      <c r="D32">
        <v>-97.89</v>
      </c>
      <c r="E32">
        <v>16607</v>
      </c>
      <c r="F32">
        <v>198</v>
      </c>
      <c r="G32">
        <v>38</v>
      </c>
      <c r="H32" t="s">
        <v>16</v>
      </c>
      <c r="I32" s="2">
        <v>7.9</v>
      </c>
      <c r="J32" s="2">
        <v>9.4</v>
      </c>
      <c r="K32" s="2">
        <v>536</v>
      </c>
      <c r="N32" s="3">
        <v>0</v>
      </c>
      <c r="O32" t="s">
        <v>46</v>
      </c>
      <c r="P32" s="3">
        <f t="shared" si="0"/>
        <v>936.99999999998977</v>
      </c>
      <c r="Q32" s="10">
        <f t="shared" si="1"/>
        <v>1.0844907407407289E-2</v>
      </c>
      <c r="R32" s="2">
        <f>ACOS(COS(RADIANS(90-C$2)) *COS(RADIANS(90-C32)) +SIN(RADIANS(90-C$2)) *SIN(RADIANS(90-C32)) *COS(RADIANS(D$2-D32))) *6371</f>
        <v>12.045442800982094</v>
      </c>
      <c r="S32" s="2">
        <f t="shared" si="2"/>
        <v>7.4838336122501747</v>
      </c>
      <c r="T32" s="2">
        <f>E32 / 3.2808</f>
        <v>5061.8751524018526</v>
      </c>
      <c r="U32" s="2">
        <f>N32 / 3.2808</f>
        <v>0</v>
      </c>
      <c r="V32" s="3">
        <f>IF(E32&gt;E31,(E32-E$2) / (P32/60),(E32-E31) / ((P32-P31)/60))</f>
        <v>966.40341515475973</v>
      </c>
      <c r="W32" s="8">
        <f t="shared" si="3"/>
        <v>4.909389047156993</v>
      </c>
    </row>
    <row r="33" spans="1:23" x14ac:dyDescent="0.25">
      <c r="A33" t="s">
        <v>13</v>
      </c>
      <c r="B33" s="1">
        <v>0.61621527777777774</v>
      </c>
      <c r="C33">
        <v>37.964333333333002</v>
      </c>
      <c r="D33">
        <v>-97.898666666666998</v>
      </c>
      <c r="E33">
        <v>18065</v>
      </c>
      <c r="F33">
        <v>197</v>
      </c>
      <c r="G33">
        <v>51</v>
      </c>
      <c r="H33" t="s">
        <v>16</v>
      </c>
      <c r="I33" s="2">
        <v>7.9</v>
      </c>
      <c r="J33" s="2">
        <v>8.8000000000000007</v>
      </c>
      <c r="K33" s="2">
        <v>504.8</v>
      </c>
      <c r="L33" s="2">
        <v>-18.399999999999999</v>
      </c>
      <c r="M33" s="2">
        <v>7.8</v>
      </c>
      <c r="N33" s="3">
        <v>0</v>
      </c>
      <c r="O33" t="s">
        <v>47</v>
      </c>
      <c r="P33" s="3">
        <f t="shared" si="0"/>
        <v>1030.9999999999918</v>
      </c>
      <c r="Q33" s="10">
        <f t="shared" si="1"/>
        <v>1.1932870370370274E-2</v>
      </c>
      <c r="R33" s="2">
        <f>ACOS(COS(RADIANS(90-C$2)) *COS(RADIANS(90-C33)) +SIN(RADIANS(90-C$2)) *SIN(RADIANS(90-C33)) *COS(RADIANS(D$2-D33))) *6371</f>
        <v>13.707588617565975</v>
      </c>
      <c r="S33" s="2">
        <f t="shared" si="2"/>
        <v>8.5165248080937399</v>
      </c>
      <c r="T33" s="2">
        <f>E33 / 3.2808</f>
        <v>5506.2789563521092</v>
      </c>
      <c r="U33" s="2">
        <f>N33 / 3.2808</f>
        <v>0</v>
      </c>
      <c r="V33" s="3">
        <f>IF(E33&gt;E32,(E33-E$2) / (P33/60),(E33-E32) / ((P33-P32)/60))</f>
        <v>963.14258001940618</v>
      </c>
      <c r="W33" s="8">
        <f t="shared" si="3"/>
        <v>4.8928238032360305</v>
      </c>
    </row>
    <row r="34" spans="1:23" x14ac:dyDescent="0.25">
      <c r="A34" t="s">
        <v>13</v>
      </c>
      <c r="B34" s="1">
        <v>0.61730324074074072</v>
      </c>
      <c r="C34">
        <v>37.945833333332999</v>
      </c>
      <c r="D34">
        <v>-97.909000000000006</v>
      </c>
      <c r="E34">
        <v>19500</v>
      </c>
      <c r="F34">
        <v>205</v>
      </c>
      <c r="G34">
        <v>50</v>
      </c>
      <c r="H34" t="s">
        <v>16</v>
      </c>
      <c r="I34" s="2">
        <v>7.9</v>
      </c>
      <c r="J34" s="2">
        <v>8.1999999999999993</v>
      </c>
      <c r="K34" s="2">
        <v>475.7</v>
      </c>
      <c r="N34" s="3">
        <v>0</v>
      </c>
      <c r="O34" t="s">
        <v>48</v>
      </c>
      <c r="P34" s="3">
        <f t="shared" ref="P34:P65" si="4">(B34-B$2) *86400</f>
        <v>1124.9999999999936</v>
      </c>
      <c r="Q34" s="10">
        <f t="shared" ref="Q34:Q65" si="5">(B34-B$2)</f>
        <v>1.3020833333333259E-2</v>
      </c>
      <c r="R34" s="2">
        <f>ACOS(COS(RADIANS(90-C$2)) *COS(RADIANS(90-C34)) +SIN(RADIANS(90-C$2)) *SIN(RADIANS(90-C34)) *COS(RADIANS(D$2-D34))) *6371</f>
        <v>15.561674640658298</v>
      </c>
      <c r="S34" s="2">
        <f t="shared" ref="S34:S65" si="6">R34 * 0.6213</f>
        <v>9.6684684542409993</v>
      </c>
      <c r="T34" s="2">
        <f>E34 / 3.2808</f>
        <v>5943.6722750548643</v>
      </c>
      <c r="U34" s="2">
        <f>N34 / 3.2808</f>
        <v>0</v>
      </c>
      <c r="V34" s="3">
        <f>IF(E34&gt;E33,(E34-E$2) / (P34/60),(E34-E33) / ((P34-P33)/60))</f>
        <v>959.2000000000055</v>
      </c>
      <c r="W34" s="8">
        <f t="shared" ref="W34:W65" si="7">V34 / 3.2808 / 60</f>
        <v>4.872795253190306</v>
      </c>
    </row>
    <row r="35" spans="1:23" x14ac:dyDescent="0.25">
      <c r="A35" t="s">
        <v>13</v>
      </c>
      <c r="B35" s="1">
        <v>0.61784722222222221</v>
      </c>
      <c r="C35">
        <v>37.936333333333003</v>
      </c>
      <c r="D35">
        <v>-97.914666666667003</v>
      </c>
      <c r="E35">
        <v>20301</v>
      </c>
      <c r="F35">
        <v>213</v>
      </c>
      <c r="G35">
        <v>52</v>
      </c>
      <c r="H35" t="s">
        <v>16</v>
      </c>
      <c r="I35" s="2">
        <v>7.9</v>
      </c>
      <c r="J35" s="2">
        <v>7.9</v>
      </c>
      <c r="K35" s="2">
        <v>459.9</v>
      </c>
      <c r="N35" s="3">
        <v>0</v>
      </c>
      <c r="O35" t="s">
        <v>49</v>
      </c>
      <c r="P35" s="3">
        <f t="shared" si="4"/>
        <v>1171.9999999999945</v>
      </c>
      <c r="Q35" s="10">
        <f t="shared" si="5"/>
        <v>1.3564814814814752E-2</v>
      </c>
      <c r="R35" s="2">
        <f>ACOS(COS(RADIANS(90-C$2)) *COS(RADIANS(90-C35)) +SIN(RADIANS(90-C$2)) *SIN(RADIANS(90-C35)) *COS(RADIANS(D$2-D35))) *6371</f>
        <v>16.548327950594906</v>
      </c>
      <c r="S35" s="2">
        <f t="shared" si="6"/>
        <v>10.281476155704615</v>
      </c>
      <c r="T35" s="2">
        <f>E35 / 3.2808</f>
        <v>6187.8200438917338</v>
      </c>
      <c r="U35" s="2">
        <f>N35 / 3.2808</f>
        <v>0</v>
      </c>
      <c r="V35" s="3">
        <f>IF(E35&gt;E34,(E35-E$2) / (P35/60),(E35-E34) / ((P35-P34)/60))</f>
        <v>961.74061433447548</v>
      </c>
      <c r="W35" s="8">
        <f t="shared" si="7"/>
        <v>4.8857017309521833</v>
      </c>
    </row>
    <row r="36" spans="1:23" x14ac:dyDescent="0.25">
      <c r="A36" t="s">
        <v>13</v>
      </c>
      <c r="B36" s="1">
        <v>0.61839120370370371</v>
      </c>
      <c r="C36">
        <v>37.926666666667003</v>
      </c>
      <c r="D36">
        <v>-97.922833333333003</v>
      </c>
      <c r="E36">
        <v>20973</v>
      </c>
      <c r="F36">
        <v>214</v>
      </c>
      <c r="G36">
        <v>57</v>
      </c>
      <c r="H36" t="s">
        <v>16</v>
      </c>
      <c r="I36" s="2">
        <v>7.9</v>
      </c>
      <c r="J36" s="2">
        <v>7.6</v>
      </c>
      <c r="K36" s="2">
        <v>447</v>
      </c>
      <c r="N36" s="3">
        <v>0</v>
      </c>
      <c r="O36" t="s">
        <v>50</v>
      </c>
      <c r="P36" s="3">
        <f t="shared" si="4"/>
        <v>1218.9999999999955</v>
      </c>
      <c r="Q36" s="10">
        <f t="shared" si="5"/>
        <v>1.4108796296296244E-2</v>
      </c>
      <c r="R36" s="2">
        <f>ACOS(COS(RADIANS(90-C$2)) *COS(RADIANS(90-C36)) +SIN(RADIANS(90-C$2)) *SIN(RADIANS(90-C36)) *COS(RADIANS(D$2-D36))) *6371</f>
        <v>17.56150751819704</v>
      </c>
      <c r="S36" s="2">
        <f t="shared" si="6"/>
        <v>10.91096462105582</v>
      </c>
      <c r="T36" s="2">
        <f>E36 / 3.2808</f>
        <v>6392.6481346013161</v>
      </c>
      <c r="U36" s="2">
        <f>N36 / 3.2808</f>
        <v>0</v>
      </c>
      <c r="V36" s="3">
        <f>IF(E36&gt;E35,(E36-E$2) / (P36/60),(E36-E35) / ((P36-P35)/60))</f>
        <v>957.73584905660732</v>
      </c>
      <c r="W36" s="8">
        <f t="shared" si="7"/>
        <v>4.8653572759520403</v>
      </c>
    </row>
    <row r="37" spans="1:23" x14ac:dyDescent="0.25">
      <c r="A37" t="s">
        <v>13</v>
      </c>
      <c r="B37" s="1">
        <v>0.61947916666666669</v>
      </c>
      <c r="C37">
        <v>37.906999999999996</v>
      </c>
      <c r="D37">
        <v>-97.938666666667004</v>
      </c>
      <c r="E37">
        <v>22471</v>
      </c>
      <c r="F37">
        <v>213</v>
      </c>
      <c r="G37">
        <v>61</v>
      </c>
      <c r="H37" t="s">
        <v>16</v>
      </c>
      <c r="I37" s="2">
        <v>7.9</v>
      </c>
      <c r="J37" s="2">
        <v>6.8</v>
      </c>
      <c r="K37" s="2">
        <v>419.3</v>
      </c>
      <c r="N37" s="3">
        <v>0</v>
      </c>
      <c r="O37" t="s">
        <v>51</v>
      </c>
      <c r="P37" s="3">
        <f t="shared" si="4"/>
        <v>1312.9999999999975</v>
      </c>
      <c r="Q37" s="10">
        <f t="shared" si="5"/>
        <v>1.5196759259259229E-2</v>
      </c>
      <c r="R37" s="2">
        <f>ACOS(COS(RADIANS(90-C$2)) *COS(RADIANS(90-C37)) +SIN(RADIANS(90-C$2)) *SIN(RADIANS(90-C37)) *COS(RADIANS(D$2-D37))) *6371</f>
        <v>19.721947013712111</v>
      </c>
      <c r="S37" s="2">
        <f t="shared" si="6"/>
        <v>12.253245679619333</v>
      </c>
      <c r="T37" s="2">
        <f>E37 / 3.2808</f>
        <v>6849.2440868080948</v>
      </c>
      <c r="U37" s="2">
        <f>N37 / 3.2808</f>
        <v>0</v>
      </c>
      <c r="V37" s="3">
        <f>IF(E37&gt;E36,(E37-E$2) / (P37/60),(E37-E36) / ((P37-P36)/60))</f>
        <v>957.62376237623948</v>
      </c>
      <c r="W37" s="8">
        <f t="shared" si="7"/>
        <v>4.8647878686917796</v>
      </c>
    </row>
    <row r="38" spans="1:23" x14ac:dyDescent="0.25">
      <c r="A38" t="s">
        <v>13</v>
      </c>
      <c r="B38" s="1">
        <v>0.62002314814814818</v>
      </c>
      <c r="C38">
        <v>37.896166666667</v>
      </c>
      <c r="D38">
        <v>-97.947333333333006</v>
      </c>
      <c r="E38">
        <v>23263</v>
      </c>
      <c r="F38">
        <v>208</v>
      </c>
      <c r="G38">
        <v>57</v>
      </c>
      <c r="H38" t="s">
        <v>16</v>
      </c>
      <c r="I38" s="2">
        <v>7.9</v>
      </c>
      <c r="J38" s="2">
        <v>6.5</v>
      </c>
      <c r="K38" s="2">
        <v>405.4</v>
      </c>
      <c r="L38" s="2">
        <v>-26.8</v>
      </c>
      <c r="M38" s="2">
        <v>11.4</v>
      </c>
      <c r="N38" s="3">
        <v>0</v>
      </c>
      <c r="O38" t="s">
        <v>52</v>
      </c>
      <c r="P38" s="3">
        <f t="shared" si="4"/>
        <v>1359.9999999999984</v>
      </c>
      <c r="Q38" s="10">
        <f t="shared" si="5"/>
        <v>1.5740740740740722E-2</v>
      </c>
      <c r="R38" s="2">
        <f>ACOS(COS(RADIANS(90-C$2)) *COS(RADIANS(90-C38)) +SIN(RADIANS(90-C$2)) *SIN(RADIANS(90-C38)) *COS(RADIANS(D$2-D38))) *6371</f>
        <v>20.953382145328057</v>
      </c>
      <c r="S38" s="2">
        <f t="shared" si="6"/>
        <v>13.018336326892321</v>
      </c>
      <c r="T38" s="2">
        <f>E38 / 3.2808</f>
        <v>7090.6486222872463</v>
      </c>
      <c r="U38" s="2">
        <f>N38 / 3.2808</f>
        <v>0</v>
      </c>
      <c r="V38" s="3">
        <f>IF(E38&gt;E37,(E38-E$2) / (P38/60),(E38-E37) / ((P38-P37)/60))</f>
        <v>959.47058823529528</v>
      </c>
      <c r="W38" s="8">
        <f t="shared" si="7"/>
        <v>4.8741698581407746</v>
      </c>
    </row>
    <row r="39" spans="1:23" x14ac:dyDescent="0.25">
      <c r="A39" t="s">
        <v>13</v>
      </c>
      <c r="B39" s="1">
        <v>0.62056712962962968</v>
      </c>
      <c r="C39">
        <v>37.886499999999998</v>
      </c>
      <c r="D39">
        <v>-97.956500000000005</v>
      </c>
      <c r="E39">
        <v>23964</v>
      </c>
      <c r="F39">
        <v>216</v>
      </c>
      <c r="G39">
        <v>54</v>
      </c>
      <c r="H39" t="s">
        <v>16</v>
      </c>
      <c r="I39" s="2">
        <v>7.9</v>
      </c>
      <c r="J39" s="2">
        <v>6.2</v>
      </c>
      <c r="K39" s="2">
        <v>393.1</v>
      </c>
      <c r="N39" s="3">
        <v>0</v>
      </c>
      <c r="O39" t="s">
        <v>53</v>
      </c>
      <c r="P39" s="3">
        <f t="shared" si="4"/>
        <v>1406.9999999999993</v>
      </c>
      <c r="Q39" s="10">
        <f t="shared" si="5"/>
        <v>1.6284722222222214E-2</v>
      </c>
      <c r="R39" s="2">
        <f>ACOS(COS(RADIANS(90-C$2)) *COS(RADIANS(90-C39)) +SIN(RADIANS(90-C$2)) *SIN(RADIANS(90-C39)) *COS(RADIANS(D$2-D39))) *6371</f>
        <v>22.082397421243662</v>
      </c>
      <c r="S39" s="2">
        <f t="shared" si="6"/>
        <v>13.719793517818687</v>
      </c>
      <c r="T39" s="2">
        <f>E39 / 3.2808</f>
        <v>7304.3160204828091</v>
      </c>
      <c r="U39" s="2">
        <f>N39 / 3.2808</f>
        <v>0</v>
      </c>
      <c r="V39" s="3">
        <f>IF(E39&gt;E38,(E39-E$2) / (P39/60),(E39-E38) / ((P39-P38)/60))</f>
        <v>957.31343283582135</v>
      </c>
      <c r="W39" s="8">
        <f t="shared" si="7"/>
        <v>4.8632113754562978</v>
      </c>
    </row>
    <row r="40" spans="1:23" x14ac:dyDescent="0.25">
      <c r="A40" t="s">
        <v>13</v>
      </c>
      <c r="B40" s="1">
        <v>0.62111111111111106</v>
      </c>
      <c r="C40">
        <v>37.875999999999998</v>
      </c>
      <c r="D40">
        <v>-97.963166666666993</v>
      </c>
      <c r="E40">
        <v>24716</v>
      </c>
      <c r="F40">
        <v>201</v>
      </c>
      <c r="G40">
        <v>55</v>
      </c>
      <c r="H40" t="s">
        <v>16</v>
      </c>
      <c r="I40" s="2">
        <v>7.9</v>
      </c>
      <c r="J40" s="2">
        <v>5.8</v>
      </c>
      <c r="K40" s="2">
        <v>380.4</v>
      </c>
      <c r="N40" s="3">
        <v>0</v>
      </c>
      <c r="O40" t="s">
        <v>54</v>
      </c>
      <c r="P40" s="3">
        <f t="shared" si="4"/>
        <v>1453.9999999999907</v>
      </c>
      <c r="Q40" s="10">
        <f t="shared" si="5"/>
        <v>1.6828703703703596E-2</v>
      </c>
      <c r="R40" s="2">
        <f>ACOS(COS(RADIANS(90-C$2)) *COS(RADIANS(90-C40)) +SIN(RADIANS(90-C$2)) *SIN(RADIANS(90-C40)) *COS(RADIANS(D$2-D40))) *6371</f>
        <v>23.301465072361477</v>
      </c>
      <c r="S40" s="2">
        <f t="shared" si="6"/>
        <v>14.477200249458186</v>
      </c>
      <c r="T40" s="2">
        <f>E40 / 3.2808</f>
        <v>7533.5284077054375</v>
      </c>
      <c r="U40" s="2">
        <f>N40 / 3.2808</f>
        <v>0</v>
      </c>
      <c r="V40" s="3">
        <f>IF(E40&gt;E39,(E40-E$2) / (P40/60),(E40-E39) / ((P40-P39)/60))</f>
        <v>957.40027510316986</v>
      </c>
      <c r="W40" s="8">
        <f t="shared" si="7"/>
        <v>4.8636525395389842</v>
      </c>
    </row>
    <row r="41" spans="1:23" x14ac:dyDescent="0.25">
      <c r="A41" t="s">
        <v>13</v>
      </c>
      <c r="B41" s="1">
        <v>0.62165509259259266</v>
      </c>
      <c r="C41">
        <v>37.865166666667001</v>
      </c>
      <c r="D41">
        <v>-97.969333333332997</v>
      </c>
      <c r="E41">
        <v>25337</v>
      </c>
      <c r="F41">
        <v>201</v>
      </c>
      <c r="G41">
        <v>53</v>
      </c>
      <c r="H41" t="s">
        <v>16</v>
      </c>
      <c r="I41" s="2">
        <v>7.9</v>
      </c>
      <c r="J41" s="2">
        <v>5.5</v>
      </c>
      <c r="K41" s="2">
        <v>370.1</v>
      </c>
      <c r="N41" s="3">
        <v>0</v>
      </c>
      <c r="O41" t="s">
        <v>55</v>
      </c>
      <c r="P41" s="3">
        <f t="shared" si="4"/>
        <v>1501.0000000000011</v>
      </c>
      <c r="Q41" s="10">
        <f t="shared" si="5"/>
        <v>1.7372685185185199E-2</v>
      </c>
      <c r="R41" s="2">
        <f>ACOS(COS(RADIANS(90-C$2)) *COS(RADIANS(90-C41)) +SIN(RADIANS(90-C$2)) *SIN(RADIANS(90-C41)) *COS(RADIANS(D$2-D41))) *6371</f>
        <v>24.560740284512349</v>
      </c>
      <c r="S41" s="2">
        <f t="shared" si="6"/>
        <v>15.259587938767522</v>
      </c>
      <c r="T41" s="2">
        <f>E41 / 3.2808</f>
        <v>7722.8115093879542</v>
      </c>
      <c r="U41" s="2">
        <f>N41 / 3.2808</f>
        <v>0</v>
      </c>
      <c r="V41" s="3">
        <f>IF(E41&gt;E40,(E41-E$2) / (P41/60),(E41-E40) / ((P41-P40)/60))</f>
        <v>952.24516988674145</v>
      </c>
      <c r="W41" s="8">
        <f t="shared" si="7"/>
        <v>4.8374642865903716</v>
      </c>
    </row>
    <row r="42" spans="1:23" x14ac:dyDescent="0.25">
      <c r="A42" t="s">
        <v>13</v>
      </c>
      <c r="B42" s="1">
        <v>0.62219907407407404</v>
      </c>
      <c r="C42">
        <v>37.854666666667001</v>
      </c>
      <c r="D42">
        <v>-97.975833333333</v>
      </c>
      <c r="E42">
        <v>26100</v>
      </c>
      <c r="F42">
        <v>201</v>
      </c>
      <c r="G42">
        <v>52</v>
      </c>
      <c r="H42" t="s">
        <v>16</v>
      </c>
      <c r="I42" s="2">
        <v>7.9</v>
      </c>
      <c r="J42" s="2">
        <v>5.2</v>
      </c>
      <c r="K42" s="2">
        <v>357.9</v>
      </c>
      <c r="N42" s="3">
        <v>0</v>
      </c>
      <c r="O42" t="s">
        <v>56</v>
      </c>
      <c r="P42" s="3">
        <f t="shared" si="4"/>
        <v>1547.9999999999925</v>
      </c>
      <c r="Q42" s="10">
        <f t="shared" si="5"/>
        <v>1.7916666666666581E-2</v>
      </c>
      <c r="R42" s="2">
        <f>ACOS(COS(RADIANS(90-C$2)) *COS(RADIANS(90-C42)) +SIN(RADIANS(90-C$2)) *SIN(RADIANS(90-C42)) *COS(RADIANS(D$2-D42))) *6371</f>
        <v>25.793516219220137</v>
      </c>
      <c r="S42" s="2">
        <f t="shared" si="6"/>
        <v>16.025511627001471</v>
      </c>
      <c r="T42" s="2">
        <f>E42 / 3.2808</f>
        <v>7955.3767373811261</v>
      </c>
      <c r="U42" s="2">
        <f>N42 / 3.2808</f>
        <v>0</v>
      </c>
      <c r="V42" s="3">
        <f>IF(E42&gt;E41,(E42-E$2) / (P42/60),(E42-E41) / ((P42-P41)/60))</f>
        <v>952.90697674419062</v>
      </c>
      <c r="W42" s="8">
        <f t="shared" si="7"/>
        <v>4.8408263063083732</v>
      </c>
    </row>
    <row r="43" spans="1:23" x14ac:dyDescent="0.25">
      <c r="A43" t="s">
        <v>13</v>
      </c>
      <c r="B43" s="1">
        <v>0.62274305555555554</v>
      </c>
      <c r="C43">
        <v>37.843499999999999</v>
      </c>
      <c r="D43">
        <v>-97.981666666666996</v>
      </c>
      <c r="E43">
        <v>26914</v>
      </c>
      <c r="F43">
        <v>196</v>
      </c>
      <c r="G43">
        <v>50</v>
      </c>
      <c r="H43" t="s">
        <v>16</v>
      </c>
      <c r="I43" s="2">
        <v>7.9</v>
      </c>
      <c r="J43" s="2">
        <v>4.9000000000000004</v>
      </c>
      <c r="K43" s="2">
        <v>345.4</v>
      </c>
      <c r="N43" s="3">
        <v>0</v>
      </c>
      <c r="O43" t="s">
        <v>57</v>
      </c>
      <c r="P43" s="3">
        <f t="shared" si="4"/>
        <v>1594.9999999999936</v>
      </c>
      <c r="Q43" s="10">
        <f t="shared" si="5"/>
        <v>1.8460648148148073E-2</v>
      </c>
      <c r="R43" s="2">
        <f>ACOS(COS(RADIANS(90-C$2)) *COS(RADIANS(90-C43)) +SIN(RADIANS(90-C$2)) *SIN(RADIANS(90-C43)) *COS(RADIANS(D$2-D43))) *6371</f>
        <v>27.096790551562243</v>
      </c>
      <c r="S43" s="2">
        <f t="shared" si="6"/>
        <v>16.83523596968562</v>
      </c>
      <c r="T43" s="2">
        <f>E43 / 3.2808</f>
        <v>8203.4869544013654</v>
      </c>
      <c r="U43" s="2">
        <f>N43 / 3.2808</f>
        <v>0</v>
      </c>
      <c r="V43" s="3">
        <f>IF(E43&gt;E42,(E43-E$2) / (P43/60),(E43-E42) / ((P43-P42)/60))</f>
        <v>955.44827586207282</v>
      </c>
      <c r="W43" s="8">
        <f t="shared" si="7"/>
        <v>4.8537362628122862</v>
      </c>
    </row>
    <row r="44" spans="1:23" x14ac:dyDescent="0.25">
      <c r="A44" t="s">
        <v>13</v>
      </c>
      <c r="B44" s="1">
        <v>0.62328703703703703</v>
      </c>
      <c r="C44">
        <v>37.835500000000003</v>
      </c>
      <c r="D44">
        <v>-97.985333333333003</v>
      </c>
      <c r="E44">
        <v>27760</v>
      </c>
      <c r="F44">
        <v>206</v>
      </c>
      <c r="G44">
        <v>38</v>
      </c>
      <c r="H44" t="s">
        <v>16</v>
      </c>
      <c r="I44" s="2">
        <v>7.9</v>
      </c>
      <c r="J44" s="2">
        <v>4.4000000000000004</v>
      </c>
      <c r="K44" s="2">
        <v>332.6</v>
      </c>
      <c r="N44" s="3">
        <v>0</v>
      </c>
      <c r="O44" t="s">
        <v>58</v>
      </c>
      <c r="P44" s="3">
        <f t="shared" si="4"/>
        <v>1641.9999999999945</v>
      </c>
      <c r="Q44" s="10">
        <f t="shared" si="5"/>
        <v>1.9004629629629566E-2</v>
      </c>
      <c r="R44" s="2">
        <f>ACOS(COS(RADIANS(90-C$2)) *COS(RADIANS(90-C44)) +SIN(RADIANS(90-C$2)) *SIN(RADIANS(90-C44)) *COS(RADIANS(D$2-D44))) *6371</f>
        <v>28.025611904432409</v>
      </c>
      <c r="S44" s="2">
        <f t="shared" si="6"/>
        <v>17.412312676223856</v>
      </c>
      <c r="T44" s="2">
        <f>E44 / 3.2808</f>
        <v>8461.3508900268225</v>
      </c>
      <c r="U44" s="2">
        <f>N44 / 3.2808</f>
        <v>0</v>
      </c>
      <c r="V44" s="3">
        <f>IF(E44&gt;E43,(E44-E$2) / (P44/60),(E44-E43) / ((P44-P43)/60))</f>
        <v>959.01339829476569</v>
      </c>
      <c r="W44" s="8">
        <f t="shared" si="7"/>
        <v>4.8718473050006388</v>
      </c>
    </row>
    <row r="45" spans="1:23" x14ac:dyDescent="0.25">
      <c r="A45" t="s">
        <v>13</v>
      </c>
      <c r="B45" s="1">
        <v>0.62383101851851852</v>
      </c>
      <c r="C45">
        <v>37.828333333332999</v>
      </c>
      <c r="D45">
        <v>-97.987499999999997</v>
      </c>
      <c r="E45">
        <v>28583</v>
      </c>
      <c r="F45">
        <v>189</v>
      </c>
      <c r="G45">
        <v>33</v>
      </c>
      <c r="H45" t="s">
        <v>16</v>
      </c>
      <c r="I45" s="2">
        <v>7.9</v>
      </c>
      <c r="J45" s="2">
        <v>4</v>
      </c>
      <c r="K45" s="2">
        <v>320.60000000000002</v>
      </c>
      <c r="N45" s="3">
        <v>0</v>
      </c>
      <c r="O45" t="s">
        <v>59</v>
      </c>
      <c r="P45" s="3">
        <f t="shared" si="4"/>
        <v>1688.9999999999955</v>
      </c>
      <c r="Q45" s="10">
        <f t="shared" si="5"/>
        <v>1.9548611111111058E-2</v>
      </c>
      <c r="R45" s="2">
        <f>ACOS(COS(RADIANS(90-C$2)) *COS(RADIANS(90-C45)) +SIN(RADIANS(90-C$2)) *SIN(RADIANS(90-C45)) *COS(RADIANS(D$2-D45))) *6371</f>
        <v>28.842675357857363</v>
      </c>
      <c r="S45" s="2">
        <f t="shared" si="6"/>
        <v>17.919954199836777</v>
      </c>
      <c r="T45" s="2">
        <f>E45 / 3.2808</f>
        <v>8712.2043404047781</v>
      </c>
      <c r="U45" s="2">
        <f>N45 / 3.2808</f>
        <v>0</v>
      </c>
      <c r="V45" s="3">
        <f>IF(E45&gt;E44,(E45-E$2) / (P45/60),(E45-E44) / ((P45-P44)/60))</f>
        <v>961.56305506216961</v>
      </c>
      <c r="W45" s="8">
        <f t="shared" si="7"/>
        <v>4.8847997188804033</v>
      </c>
    </row>
    <row r="46" spans="1:23" x14ac:dyDescent="0.25">
      <c r="A46" t="s">
        <v>13</v>
      </c>
      <c r="B46" s="1">
        <v>0.62437500000000001</v>
      </c>
      <c r="C46">
        <v>37.822166666667002</v>
      </c>
      <c r="D46">
        <v>-97.986333333332993</v>
      </c>
      <c r="E46">
        <v>29339</v>
      </c>
      <c r="F46">
        <v>157</v>
      </c>
      <c r="G46">
        <v>32</v>
      </c>
      <c r="H46" t="s">
        <v>16</v>
      </c>
      <c r="I46" s="2">
        <v>7.9</v>
      </c>
      <c r="J46" s="2">
        <v>3.6</v>
      </c>
      <c r="K46" s="2">
        <v>309.7</v>
      </c>
      <c r="N46" s="3">
        <v>0</v>
      </c>
      <c r="O46" t="s">
        <v>60</v>
      </c>
      <c r="P46" s="3">
        <f t="shared" si="4"/>
        <v>1735.9999999999964</v>
      </c>
      <c r="Q46" s="10">
        <f t="shared" si="5"/>
        <v>2.0092592592592551E-2</v>
      </c>
      <c r="R46" s="2">
        <f>ACOS(COS(RADIANS(90-C$2)) *COS(RADIANS(90-C46)) +SIN(RADIANS(90-C$2)) *SIN(RADIANS(90-C46)) *COS(RADIANS(D$2-D46))) *6371</f>
        <v>29.503727664791779</v>
      </c>
      <c r="S46" s="2">
        <f t="shared" si="6"/>
        <v>18.330665998135132</v>
      </c>
      <c r="T46" s="2">
        <f>E46 / 3.2808</f>
        <v>8942.6359424530601</v>
      </c>
      <c r="U46" s="2">
        <f>N46 / 3.2808</f>
        <v>0</v>
      </c>
      <c r="V46" s="3">
        <f>IF(E46&gt;E45,(E46-E$2) / (P46/60),(E46-E45) / ((P46-P45)/60))</f>
        <v>961.65898617511721</v>
      </c>
      <c r="W46" s="8">
        <f t="shared" si="7"/>
        <v>4.8852870548601821</v>
      </c>
    </row>
    <row r="47" spans="1:23" x14ac:dyDescent="0.25">
      <c r="A47" t="s">
        <v>13</v>
      </c>
      <c r="B47" s="1">
        <v>0.62491898148148151</v>
      </c>
      <c r="C47">
        <v>37.817166666666999</v>
      </c>
      <c r="D47">
        <v>-97.982666666667001</v>
      </c>
      <c r="E47">
        <v>29983</v>
      </c>
      <c r="F47">
        <v>153</v>
      </c>
      <c r="G47">
        <v>23</v>
      </c>
      <c r="H47" t="s">
        <v>16</v>
      </c>
      <c r="I47" s="2">
        <v>7.9</v>
      </c>
      <c r="J47" s="2">
        <v>3.3</v>
      </c>
      <c r="K47" s="2">
        <v>300.89999999999998</v>
      </c>
      <c r="L47" s="2">
        <v>-34.6</v>
      </c>
      <c r="M47" s="2">
        <v>12.2</v>
      </c>
      <c r="N47" s="3">
        <v>0</v>
      </c>
      <c r="O47" t="s">
        <v>61</v>
      </c>
      <c r="P47" s="3">
        <f t="shared" si="4"/>
        <v>1782.9999999999973</v>
      </c>
      <c r="Q47" s="10">
        <f t="shared" si="5"/>
        <v>2.0636574074074043E-2</v>
      </c>
      <c r="R47" s="2">
        <f>ACOS(COS(RADIANS(90-C$2)) *COS(RADIANS(90-C47)) +SIN(RADIANS(90-C$2)) *SIN(RADIANS(90-C47)) *COS(RADIANS(D$2-D47))) *6371</f>
        <v>30.006276295461298</v>
      </c>
      <c r="S47" s="2">
        <f t="shared" si="6"/>
        <v>18.642899462370103</v>
      </c>
      <c r="T47" s="2">
        <f>E47 / 3.2808</f>
        <v>9138.9295293830764</v>
      </c>
      <c r="U47" s="2">
        <f>N47 / 3.2808</f>
        <v>0</v>
      </c>
      <c r="V47" s="3">
        <f>IF(E47&gt;E46,(E47-E$2) / (P47/60),(E47-E46) / ((P47-P46)/60))</f>
        <v>957.98093101514439</v>
      </c>
      <c r="W47" s="8">
        <f t="shared" si="7"/>
        <v>4.8666023074409912</v>
      </c>
    </row>
    <row r="48" spans="1:23" x14ac:dyDescent="0.25">
      <c r="A48" t="s">
        <v>13</v>
      </c>
      <c r="B48" s="1">
        <v>0.625462962962963</v>
      </c>
      <c r="C48">
        <v>37.811833333332999</v>
      </c>
      <c r="D48">
        <v>-97.977999999999994</v>
      </c>
      <c r="E48">
        <v>30665</v>
      </c>
      <c r="F48">
        <v>139</v>
      </c>
      <c r="G48">
        <v>30</v>
      </c>
      <c r="H48" t="s">
        <v>16</v>
      </c>
      <c r="I48" s="2">
        <v>7.9</v>
      </c>
      <c r="J48" s="2">
        <v>3</v>
      </c>
      <c r="K48" s="2">
        <v>291.8</v>
      </c>
      <c r="N48" s="3">
        <v>0</v>
      </c>
      <c r="O48" t="s">
        <v>62</v>
      </c>
      <c r="P48" s="3">
        <f t="shared" si="4"/>
        <v>1829.9999999999982</v>
      </c>
      <c r="Q48" s="10">
        <f t="shared" si="5"/>
        <v>2.1180555555555536E-2</v>
      </c>
      <c r="R48" s="2">
        <f>ACOS(COS(RADIANS(90-C$2)) *COS(RADIANS(90-C48)) +SIN(RADIANS(90-C$2)) *SIN(RADIANS(90-C48)) *COS(RADIANS(D$2-D48))) *6371</f>
        <v>30.539746898748263</v>
      </c>
      <c r="S48" s="2">
        <f t="shared" si="6"/>
        <v>18.974344748192294</v>
      </c>
      <c r="T48" s="2">
        <f>E48 / 3.2808</f>
        <v>9346.8056571567904</v>
      </c>
      <c r="U48" s="2">
        <f>N48 / 3.2808</f>
        <v>0</v>
      </c>
      <c r="V48" s="3">
        <f>IF(E48&gt;E47,(E48-E$2) / (P48/60),(E48-E47) / ((P48-P47)/60))</f>
        <v>955.73770491803384</v>
      </c>
      <c r="W48" s="8">
        <f t="shared" si="7"/>
        <v>4.8552065802956283</v>
      </c>
    </row>
    <row r="49" spans="1:23" x14ac:dyDescent="0.25">
      <c r="A49" t="s">
        <v>13</v>
      </c>
      <c r="B49" s="1">
        <v>0.62600694444444438</v>
      </c>
      <c r="C49">
        <v>37.806666666666999</v>
      </c>
      <c r="D49">
        <v>-97.970500000000001</v>
      </c>
      <c r="E49">
        <v>31301</v>
      </c>
      <c r="F49">
        <v>131</v>
      </c>
      <c r="G49">
        <v>33</v>
      </c>
      <c r="H49" t="s">
        <v>16</v>
      </c>
      <c r="I49" s="2">
        <v>7.9</v>
      </c>
      <c r="J49" s="2">
        <v>2.7</v>
      </c>
      <c r="K49" s="2">
        <v>283.5</v>
      </c>
      <c r="N49" s="3">
        <v>0</v>
      </c>
      <c r="O49" t="s">
        <v>63</v>
      </c>
      <c r="P49" s="3">
        <f t="shared" si="4"/>
        <v>1876.9999999999895</v>
      </c>
      <c r="Q49" s="10">
        <f t="shared" si="5"/>
        <v>2.1724537037036917E-2</v>
      </c>
      <c r="R49" s="2">
        <f>ACOS(COS(RADIANS(90-C$2)) *COS(RADIANS(90-C49)) +SIN(RADIANS(90-C$2)) *SIN(RADIANS(90-C49)) *COS(RADIANS(D$2-D49))) *6371</f>
        <v>31.036082579707212</v>
      </c>
      <c r="S49" s="2">
        <f t="shared" si="6"/>
        <v>19.282718106772091</v>
      </c>
      <c r="T49" s="2">
        <f>E49 / 3.2808</f>
        <v>9540.6608144355032</v>
      </c>
      <c r="U49" s="2">
        <f>N49 / 3.2808</f>
        <v>0</v>
      </c>
      <c r="V49" s="3">
        <f>IF(E49&gt;E48,(E49-E$2) / (P49/60),(E49-E48) / ((P49-P48)/60))</f>
        <v>952.13638785296223</v>
      </c>
      <c r="W49" s="8">
        <f t="shared" si="7"/>
        <v>4.8369116671389207</v>
      </c>
    </row>
    <row r="50" spans="1:23" x14ac:dyDescent="0.25">
      <c r="A50" t="s">
        <v>13</v>
      </c>
      <c r="B50" s="1">
        <v>0.62655092592592598</v>
      </c>
      <c r="C50">
        <v>37.801333333332998</v>
      </c>
      <c r="D50">
        <v>-97.962666666667005</v>
      </c>
      <c r="E50">
        <v>31851</v>
      </c>
      <c r="F50">
        <v>125</v>
      </c>
      <c r="G50">
        <v>43</v>
      </c>
      <c r="H50" t="s">
        <v>16</v>
      </c>
      <c r="I50" s="2">
        <v>7.9</v>
      </c>
      <c r="J50" s="2">
        <v>2.4</v>
      </c>
      <c r="K50" s="2">
        <v>276.3</v>
      </c>
      <c r="N50" s="3">
        <v>0</v>
      </c>
      <c r="O50" t="s">
        <v>64</v>
      </c>
      <c r="P50" s="3">
        <f t="shared" si="4"/>
        <v>1924.0000000000002</v>
      </c>
      <c r="Q50" s="10">
        <f t="shared" si="5"/>
        <v>2.2268518518518521E-2</v>
      </c>
      <c r="R50" s="2">
        <f>ACOS(COS(RADIANS(90-C$2)) *COS(RADIANS(90-C50)) +SIN(RADIANS(90-C$2)) *SIN(RADIANS(90-C50)) *COS(RADIANS(D$2-D50))) *6371</f>
        <v>31.564949735042894</v>
      </c>
      <c r="S50" s="2">
        <f t="shared" si="6"/>
        <v>19.611303270382148</v>
      </c>
      <c r="T50" s="2">
        <f>E50 / 3.2808</f>
        <v>9708.3028529626918</v>
      </c>
      <c r="U50" s="2">
        <f>N50 / 3.2808</f>
        <v>0</v>
      </c>
      <c r="V50" s="3">
        <f>IF(E50&gt;E49,(E50-E$2) / (P50/60),(E50-E49) / ((P50-P49)/60))</f>
        <v>946.02910602910595</v>
      </c>
      <c r="W50" s="8">
        <f t="shared" si="7"/>
        <v>4.8058862982052437</v>
      </c>
    </row>
    <row r="51" spans="1:23" x14ac:dyDescent="0.25">
      <c r="A51" t="s">
        <v>13</v>
      </c>
      <c r="B51" s="1">
        <v>0.62709490740740736</v>
      </c>
      <c r="C51">
        <v>37.795499999999997</v>
      </c>
      <c r="D51">
        <v>-97.954333333332997</v>
      </c>
      <c r="E51">
        <v>32456</v>
      </c>
      <c r="F51">
        <v>136</v>
      </c>
      <c r="G51">
        <v>43</v>
      </c>
      <c r="H51" t="s">
        <v>16</v>
      </c>
      <c r="I51" s="2">
        <v>7.9</v>
      </c>
      <c r="J51" s="2">
        <v>2.1</v>
      </c>
      <c r="K51" s="2">
        <v>268.89999999999998</v>
      </c>
      <c r="N51" s="3">
        <v>0</v>
      </c>
      <c r="O51" t="s">
        <v>65</v>
      </c>
      <c r="P51" s="3">
        <f t="shared" si="4"/>
        <v>1970.9999999999916</v>
      </c>
      <c r="Q51" s="10">
        <f t="shared" si="5"/>
        <v>2.2812499999999902E-2</v>
      </c>
      <c r="R51" s="2">
        <f>ACOS(COS(RADIANS(90-C$2)) *COS(RADIANS(90-C51)) +SIN(RADIANS(90-C$2)) *SIN(RADIANS(90-C51)) *COS(RADIANS(D$2-D51))) *6371</f>
        <v>32.163861491511092</v>
      </c>
      <c r="S51" s="2">
        <f t="shared" si="6"/>
        <v>19.983407144675841</v>
      </c>
      <c r="T51" s="2">
        <f>E51 / 3.2808</f>
        <v>9892.7090953425995</v>
      </c>
      <c r="U51" s="2">
        <f>N51 / 3.2808</f>
        <v>0</v>
      </c>
      <c r="V51" s="3">
        <f>IF(E51&gt;E50,(E51-E$2) / (P51/60),(E51-E50) / ((P51-P50)/60))</f>
        <v>941.88736681887769</v>
      </c>
      <c r="W51" s="8">
        <f t="shared" si="7"/>
        <v>4.7848460071673458</v>
      </c>
    </row>
    <row r="52" spans="1:23" x14ac:dyDescent="0.25">
      <c r="A52" t="s">
        <v>13</v>
      </c>
      <c r="B52" s="1">
        <v>0.62763888888888886</v>
      </c>
      <c r="C52">
        <v>37.789499999999997</v>
      </c>
      <c r="D52">
        <v>-97.945333333332997</v>
      </c>
      <c r="E52">
        <v>33002</v>
      </c>
      <c r="F52">
        <v>131</v>
      </c>
      <c r="G52">
        <v>37</v>
      </c>
      <c r="H52" t="s">
        <v>16</v>
      </c>
      <c r="I52" s="2">
        <v>7.9</v>
      </c>
      <c r="J52" s="2">
        <v>1.9</v>
      </c>
      <c r="K52" s="2">
        <v>262.39999999999998</v>
      </c>
      <c r="N52" s="3">
        <v>0</v>
      </c>
      <c r="O52" t="s">
        <v>66</v>
      </c>
      <c r="P52" s="3">
        <f t="shared" si="4"/>
        <v>2017.9999999999925</v>
      </c>
      <c r="Q52" s="10">
        <f t="shared" si="5"/>
        <v>2.3356481481481395E-2</v>
      </c>
      <c r="R52" s="2">
        <f>ACOS(COS(RADIANS(90-C$2)) *COS(RADIANS(90-C52)) +SIN(RADIANS(90-C$2)) *SIN(RADIANS(90-C52)) *COS(RADIANS(D$2-D52))) *6371</f>
        <v>32.797734070253547</v>
      </c>
      <c r="S52" s="2">
        <f t="shared" si="6"/>
        <v>20.377232177848526</v>
      </c>
      <c r="T52" s="2">
        <f>E52 / 3.2808</f>
        <v>10059.131919044135</v>
      </c>
      <c r="U52" s="2">
        <f>N52 / 3.2808</f>
        <v>0</v>
      </c>
      <c r="V52" s="3">
        <f>IF(E52&gt;E51,(E52-E$2) / (P52/60),(E52-E51) / ((P52-P51)/60))</f>
        <v>936.18434093161909</v>
      </c>
      <c r="W52" s="8">
        <f t="shared" si="7"/>
        <v>4.7558742833639105</v>
      </c>
    </row>
    <row r="53" spans="1:23" x14ac:dyDescent="0.25">
      <c r="A53" t="s">
        <v>13</v>
      </c>
      <c r="B53" s="1">
        <v>0.62818287037037035</v>
      </c>
      <c r="C53">
        <v>37.783833333333</v>
      </c>
      <c r="D53">
        <v>-97.936999999999998</v>
      </c>
      <c r="E53">
        <v>33533</v>
      </c>
      <c r="F53">
        <v>126</v>
      </c>
      <c r="G53">
        <v>36</v>
      </c>
      <c r="H53" t="s">
        <v>16</v>
      </c>
      <c r="I53" s="2">
        <v>7.9</v>
      </c>
      <c r="J53" s="2">
        <v>1.6</v>
      </c>
      <c r="K53" s="2">
        <v>255.9</v>
      </c>
      <c r="L53" s="2">
        <v>-36.4</v>
      </c>
      <c r="M53" s="2">
        <v>11</v>
      </c>
      <c r="N53" s="3">
        <v>0</v>
      </c>
      <c r="O53" t="s">
        <v>67</v>
      </c>
      <c r="P53" s="3">
        <f t="shared" si="4"/>
        <v>2064.9999999999936</v>
      </c>
      <c r="Q53" s="10">
        <f t="shared" si="5"/>
        <v>2.3900462962962887E-2</v>
      </c>
      <c r="R53" s="2">
        <f>ACOS(COS(RADIANS(90-C$2)) *COS(RADIANS(90-C53)) +SIN(RADIANS(90-C$2)) *SIN(RADIANS(90-C53)) *COS(RADIANS(D$2-D53))) *6371</f>
        <v>33.414794784846798</v>
      </c>
      <c r="S53" s="2">
        <f t="shared" si="6"/>
        <v>20.760611999825315</v>
      </c>
      <c r="T53" s="2">
        <f>E53 / 3.2808</f>
        <v>10220.982687149475</v>
      </c>
      <c r="U53" s="2">
        <f>N53 / 3.2808</f>
        <v>0</v>
      </c>
      <c r="V53" s="3">
        <f>IF(E53&gt;E52,(E53-E$2) / (P53/60),(E53-E52) / ((P53-P52)/60))</f>
        <v>930.30508474576561</v>
      </c>
      <c r="W53" s="8">
        <f t="shared" si="7"/>
        <v>4.7260072987572421</v>
      </c>
    </row>
    <row r="54" spans="1:23" x14ac:dyDescent="0.25">
      <c r="A54" t="s">
        <v>13</v>
      </c>
      <c r="B54" s="1">
        <v>0.62872685185185184</v>
      </c>
      <c r="C54">
        <v>37.780833333333</v>
      </c>
      <c r="D54">
        <v>-97.927166666667006</v>
      </c>
      <c r="E54">
        <v>34391</v>
      </c>
      <c r="F54">
        <v>95</v>
      </c>
      <c r="G54">
        <v>39</v>
      </c>
      <c r="H54" t="s">
        <v>16</v>
      </c>
      <c r="I54" s="2">
        <v>7.9</v>
      </c>
      <c r="J54" s="2">
        <v>1.3</v>
      </c>
      <c r="K54" s="2">
        <v>246.2</v>
      </c>
      <c r="N54" s="3">
        <v>0</v>
      </c>
      <c r="O54" t="s">
        <v>68</v>
      </c>
      <c r="P54" s="3">
        <f t="shared" si="4"/>
        <v>2111.9999999999945</v>
      </c>
      <c r="Q54" s="10">
        <f t="shared" si="5"/>
        <v>2.444444444444438E-2</v>
      </c>
      <c r="R54" s="2">
        <f>ACOS(COS(RADIANS(90-C$2)) *COS(RADIANS(90-C54)) +SIN(RADIANS(90-C$2)) *SIN(RADIANS(90-C54)) *COS(RADIANS(D$2-D54))) *6371</f>
        <v>33.753788235102903</v>
      </c>
      <c r="S54" s="2">
        <f t="shared" si="6"/>
        <v>20.971228630469433</v>
      </c>
      <c r="T54" s="2">
        <f>E54 / 3.2808</f>
        <v>10482.504267251888</v>
      </c>
      <c r="U54" s="2">
        <f>N54 / 3.2808</f>
        <v>0</v>
      </c>
      <c r="V54" s="3">
        <f>IF(E54&gt;E53,(E54-E$2) / (P54/60),(E54-E53) / ((P54-P53)/60))</f>
        <v>933.97727272727514</v>
      </c>
      <c r="W54" s="8">
        <f t="shared" si="7"/>
        <v>4.7446622405474024</v>
      </c>
    </row>
    <row r="55" spans="1:23" x14ac:dyDescent="0.25">
      <c r="A55" t="s">
        <v>13</v>
      </c>
      <c r="B55" s="1">
        <v>0.62981481481481483</v>
      </c>
      <c r="C55">
        <v>37.776333333333</v>
      </c>
      <c r="D55">
        <v>-97.903000000000006</v>
      </c>
      <c r="E55">
        <v>35865</v>
      </c>
      <c r="F55">
        <v>111</v>
      </c>
      <c r="G55">
        <v>47</v>
      </c>
      <c r="H55" t="s">
        <v>16</v>
      </c>
      <c r="I55" s="2">
        <v>7.9</v>
      </c>
      <c r="J55" s="2">
        <v>0.9</v>
      </c>
      <c r="K55" s="2">
        <v>230.3</v>
      </c>
      <c r="N55" s="3">
        <v>0</v>
      </c>
      <c r="O55" t="s">
        <v>69</v>
      </c>
      <c r="P55" s="3">
        <f t="shared" si="4"/>
        <v>2205.9999999999964</v>
      </c>
      <c r="Q55" s="10">
        <f t="shared" si="5"/>
        <v>2.5532407407407365E-2</v>
      </c>
      <c r="R55" s="2">
        <f>ACOS(COS(RADIANS(90-C$2)) *COS(RADIANS(90-C55)) +SIN(RADIANS(90-C$2)) *SIN(RADIANS(90-C55)) *COS(RADIANS(D$2-D55))) *6371</f>
        <v>34.359288937251534</v>
      </c>
      <c r="S55" s="2">
        <f t="shared" si="6"/>
        <v>21.347426216714378</v>
      </c>
      <c r="T55" s="2">
        <f>E55 / 3.2808</f>
        <v>10931.784930504755</v>
      </c>
      <c r="U55" s="2">
        <f>N55 / 3.2808</f>
        <v>0</v>
      </c>
      <c r="V55" s="3">
        <f>IF(E55&gt;E54,(E55-E$2) / (P55/60),(E55-E54) / ((P55-P54)/60))</f>
        <v>934.27017225748102</v>
      </c>
      <c r="W55" s="8">
        <f t="shared" si="7"/>
        <v>4.7461501882542922</v>
      </c>
    </row>
    <row r="56" spans="1:23" x14ac:dyDescent="0.25">
      <c r="A56" t="s">
        <v>13</v>
      </c>
      <c r="B56" s="1">
        <v>0.63035879629629632</v>
      </c>
      <c r="C56">
        <v>37.772500000000001</v>
      </c>
      <c r="D56">
        <v>-97.887500000000003</v>
      </c>
      <c r="E56">
        <v>36655</v>
      </c>
      <c r="F56">
        <v>105</v>
      </c>
      <c r="G56">
        <v>60</v>
      </c>
      <c r="H56" t="s">
        <v>16</v>
      </c>
      <c r="I56" s="2">
        <v>7.9</v>
      </c>
      <c r="J56" s="2">
        <v>0.6</v>
      </c>
      <c r="K56" s="2">
        <v>222</v>
      </c>
      <c r="N56" s="3">
        <v>0</v>
      </c>
      <c r="O56" t="s">
        <v>70</v>
      </c>
      <c r="P56" s="3">
        <f t="shared" si="4"/>
        <v>2252.9999999999973</v>
      </c>
      <c r="Q56" s="10">
        <f t="shared" si="5"/>
        <v>2.6076388888888857E-2</v>
      </c>
      <c r="R56" s="2">
        <f>ACOS(COS(RADIANS(90-C$2)) *COS(RADIANS(90-C56)) +SIN(RADIANS(90-C$2)) *SIN(RADIANS(90-C56)) *COS(RADIANS(D$2-D56))) *6371</f>
        <v>34.918464389989417</v>
      </c>
      <c r="S56" s="2">
        <f t="shared" si="6"/>
        <v>21.694841925500423</v>
      </c>
      <c r="T56" s="2">
        <f>E56 / 3.2808</f>
        <v>11172.57985857108</v>
      </c>
      <c r="U56" s="2">
        <f>N56 / 3.2808</f>
        <v>0</v>
      </c>
      <c r="V56" s="3">
        <f>IF(E56&gt;E55,(E56-E$2) / (P56/60),(E56-E55) / ((P56-P55)/60))</f>
        <v>935.81890812250447</v>
      </c>
      <c r="W56" s="8">
        <f t="shared" si="7"/>
        <v>4.7540178621195261</v>
      </c>
    </row>
    <row r="57" spans="1:23" x14ac:dyDescent="0.25">
      <c r="A57" t="s">
        <v>13</v>
      </c>
      <c r="B57" s="1">
        <v>0.63090277777777781</v>
      </c>
      <c r="C57">
        <v>37.768500000000003</v>
      </c>
      <c r="D57">
        <v>-97.871499999999997</v>
      </c>
      <c r="E57">
        <v>37257</v>
      </c>
      <c r="F57">
        <v>107</v>
      </c>
      <c r="G57">
        <v>59</v>
      </c>
      <c r="H57" t="s">
        <v>16</v>
      </c>
      <c r="I57" s="2">
        <v>7.9</v>
      </c>
      <c r="J57" s="2">
        <v>0.2</v>
      </c>
      <c r="K57" s="2">
        <v>216.1</v>
      </c>
      <c r="N57" s="3">
        <v>0</v>
      </c>
      <c r="O57" t="s">
        <v>71</v>
      </c>
      <c r="P57" s="3">
        <f t="shared" si="4"/>
        <v>2299.9999999999982</v>
      </c>
      <c r="Q57" s="10">
        <f t="shared" si="5"/>
        <v>2.662037037037035E-2</v>
      </c>
      <c r="R57" s="2">
        <f>ACOS(COS(RADIANS(90-C$2)) *COS(RADIANS(90-C57)) +SIN(RADIANS(90-C$2)) *SIN(RADIANS(90-C57)) *COS(RADIANS(D$2-D57))) *6371</f>
        <v>35.551126582144207</v>
      </c>
      <c r="S57" s="2">
        <f t="shared" si="6"/>
        <v>22.087914945486194</v>
      </c>
      <c r="T57" s="2">
        <f>E57 / 3.2808</f>
        <v>11356.071689831748</v>
      </c>
      <c r="U57" s="2">
        <f>N57 / 3.2808</f>
        <v>0</v>
      </c>
      <c r="V57" s="3">
        <f>IF(E57&gt;E56,(E57-E$2) / (P57/60),(E57-E56) / ((P57-P56)/60))</f>
        <v>932.40000000000077</v>
      </c>
      <c r="W57" s="8">
        <f t="shared" si="7"/>
        <v>4.7366495976591114</v>
      </c>
    </row>
    <row r="58" spans="1:23" x14ac:dyDescent="0.25">
      <c r="A58" t="s">
        <v>13</v>
      </c>
      <c r="B58" s="1">
        <v>0.63199074074074069</v>
      </c>
      <c r="C58">
        <v>37.759833333332999</v>
      </c>
      <c r="D58">
        <v>-97.834833333332995</v>
      </c>
      <c r="E58">
        <v>38388</v>
      </c>
      <c r="F58">
        <v>106</v>
      </c>
      <c r="G58">
        <v>65</v>
      </c>
      <c r="H58" t="s">
        <v>16</v>
      </c>
      <c r="I58" s="2">
        <v>7.9</v>
      </c>
      <c r="J58" s="2">
        <v>-0.1</v>
      </c>
      <c r="K58" s="2">
        <v>205</v>
      </c>
      <c r="N58" s="3">
        <v>0</v>
      </c>
      <c r="O58" t="s">
        <v>72</v>
      </c>
      <c r="P58" s="3">
        <f t="shared" si="4"/>
        <v>2393.9999999999905</v>
      </c>
      <c r="Q58" s="10">
        <f t="shared" si="5"/>
        <v>2.7708333333333224E-2</v>
      </c>
      <c r="R58" s="2">
        <f>ACOS(COS(RADIANS(90-C$2)) *COS(RADIANS(90-C58)) +SIN(RADIANS(90-C$2)) *SIN(RADIANS(90-C58)) *COS(RADIANS(D$2-D58))) *6371</f>
        <v>37.126716629605269</v>
      </c>
      <c r="S58" s="2">
        <f t="shared" si="6"/>
        <v>23.066829041973751</v>
      </c>
      <c r="T58" s="2">
        <f>E58 / 3.2808</f>
        <v>11700.80468178493</v>
      </c>
      <c r="U58" s="2">
        <f>N58 / 3.2808</f>
        <v>0</v>
      </c>
      <c r="V58" s="3">
        <f>IF(E58&gt;E57,(E58-E$2) / (P58/60),(E58-E57) / ((P58-P57)/60))</f>
        <v>924.13533834586826</v>
      </c>
      <c r="W58" s="8">
        <f t="shared" si="7"/>
        <v>4.6946646059186188</v>
      </c>
    </row>
    <row r="59" spans="1:23" x14ac:dyDescent="0.25">
      <c r="A59" t="s">
        <v>13</v>
      </c>
      <c r="B59" s="1">
        <v>0.63253472222222229</v>
      </c>
      <c r="C59">
        <v>37.755666666666997</v>
      </c>
      <c r="D59">
        <v>-97.817999999999998</v>
      </c>
      <c r="E59">
        <v>38909</v>
      </c>
      <c r="F59">
        <v>109</v>
      </c>
      <c r="G59">
        <v>62</v>
      </c>
      <c r="H59" t="s">
        <v>16</v>
      </c>
      <c r="I59" s="2">
        <v>7.9</v>
      </c>
      <c r="J59" s="2">
        <v>-0.3</v>
      </c>
      <c r="K59" s="2">
        <v>200.2</v>
      </c>
      <c r="L59" s="2">
        <v>-36.200000000000003</v>
      </c>
      <c r="M59" s="2">
        <v>10</v>
      </c>
      <c r="N59" s="3">
        <v>0</v>
      </c>
      <c r="O59" t="s">
        <v>73</v>
      </c>
      <c r="P59" s="3">
        <f t="shared" si="4"/>
        <v>2441.0000000000009</v>
      </c>
      <c r="Q59" s="10">
        <f t="shared" si="5"/>
        <v>2.8252314814814827E-2</v>
      </c>
      <c r="R59" s="2">
        <f>ACOS(COS(RADIANS(90-C$2)) *COS(RADIANS(90-C59)) +SIN(RADIANS(90-C$2)) *SIN(RADIANS(90-C59)) *COS(RADIANS(D$2-D59))) *6371</f>
        <v>37.947935212531519</v>
      </c>
      <c r="S59" s="2">
        <f t="shared" si="6"/>
        <v>23.577052147545832</v>
      </c>
      <c r="T59" s="2">
        <f>E59 / 3.2808</f>
        <v>11859.607412826139</v>
      </c>
      <c r="U59" s="2">
        <f>N59 / 3.2808</f>
        <v>0</v>
      </c>
      <c r="V59" s="3">
        <f>IF(E59&gt;E58,(E59-E$2) / (P59/60),(E59-E58) / ((P59-P58)/60))</f>
        <v>919.14789020893033</v>
      </c>
      <c r="W59" s="8">
        <f t="shared" si="7"/>
        <v>4.6693280612905905</v>
      </c>
    </row>
    <row r="60" spans="1:23" x14ac:dyDescent="0.25">
      <c r="A60" t="s">
        <v>13</v>
      </c>
      <c r="B60" s="1">
        <v>0.63307870370370367</v>
      </c>
      <c r="C60">
        <v>37.752499999999998</v>
      </c>
      <c r="D60">
        <v>-97.802999999999997</v>
      </c>
      <c r="E60">
        <v>39488</v>
      </c>
      <c r="F60">
        <v>99</v>
      </c>
      <c r="G60">
        <v>61</v>
      </c>
      <c r="H60" t="s">
        <v>16</v>
      </c>
      <c r="I60" s="2">
        <v>7.9</v>
      </c>
      <c r="J60" s="2">
        <v>-0.4</v>
      </c>
      <c r="K60" s="2">
        <v>194.8</v>
      </c>
      <c r="N60" s="3">
        <v>0</v>
      </c>
      <c r="O60" t="s">
        <v>74</v>
      </c>
      <c r="P60" s="3">
        <f t="shared" si="4"/>
        <v>2487.9999999999923</v>
      </c>
      <c r="Q60" s="10">
        <f t="shared" si="5"/>
        <v>2.8796296296296209E-2</v>
      </c>
      <c r="R60" s="2">
        <f>ACOS(COS(RADIANS(90-C$2)) *COS(RADIANS(90-C60)) +SIN(RADIANS(90-C$2)) *SIN(RADIANS(90-C60)) *COS(RADIANS(D$2-D60))) *6371</f>
        <v>38.659226504155718</v>
      </c>
      <c r="S60" s="2">
        <f t="shared" si="6"/>
        <v>24.018977427031945</v>
      </c>
      <c r="T60" s="2">
        <f>E60 / 3.2808</f>
        <v>12036.088758839307</v>
      </c>
      <c r="U60" s="2">
        <f>N60 / 3.2808</f>
        <v>0</v>
      </c>
      <c r="V60" s="3">
        <f>IF(E60&gt;E59,(E60-E$2) / (P60/60),(E60-E59) / ((P60-P59)/60))</f>
        <v>915.7475884244401</v>
      </c>
      <c r="W60" s="8">
        <f t="shared" si="7"/>
        <v>4.6520543181766643</v>
      </c>
    </row>
    <row r="61" spans="1:23" x14ac:dyDescent="0.25">
      <c r="A61" t="s">
        <v>13</v>
      </c>
      <c r="B61" s="1">
        <v>0.63416666666666666</v>
      </c>
      <c r="C61">
        <v>37.744999999999997</v>
      </c>
      <c r="D61">
        <v>-97.767333333332999</v>
      </c>
      <c r="E61">
        <v>41033</v>
      </c>
      <c r="F61">
        <v>105</v>
      </c>
      <c r="G61">
        <v>75</v>
      </c>
      <c r="H61" t="s">
        <v>16</v>
      </c>
      <c r="I61" s="2">
        <v>7.9</v>
      </c>
      <c r="J61" s="2">
        <v>-0.8</v>
      </c>
      <c r="K61" s="2">
        <v>181.5</v>
      </c>
      <c r="N61" s="3">
        <v>0</v>
      </c>
      <c r="O61" t="s">
        <v>75</v>
      </c>
      <c r="P61" s="3">
        <f t="shared" si="4"/>
        <v>2581.9999999999945</v>
      </c>
      <c r="Q61" s="10">
        <f t="shared" si="5"/>
        <v>2.9884259259259194E-2</v>
      </c>
      <c r="R61" s="2">
        <f>ACOS(COS(RADIANS(90-C$2)) *COS(RADIANS(90-C61)) +SIN(RADIANS(90-C$2)) *SIN(RADIANS(90-C61)) *COS(RADIANS(D$2-D61))) *6371</f>
        <v>40.481657288786721</v>
      </c>
      <c r="S61" s="2">
        <f t="shared" si="6"/>
        <v>25.15125367352319</v>
      </c>
      <c r="T61" s="2">
        <f>E61 / 3.2808</f>
        <v>12507.0104852475</v>
      </c>
      <c r="U61" s="2">
        <f>N61 / 3.2808</f>
        <v>0</v>
      </c>
      <c r="V61" s="3">
        <f>IF(E61&gt;E60,(E61-E$2) / (P61/60),(E61-E60) / ((P61-P60)/60))</f>
        <v>918.3113865220779</v>
      </c>
      <c r="W61" s="8">
        <f t="shared" si="7"/>
        <v>4.6650785708875775</v>
      </c>
    </row>
    <row r="62" spans="1:23" x14ac:dyDescent="0.25">
      <c r="A62" t="s">
        <v>13</v>
      </c>
      <c r="B62" s="1">
        <v>0.63471064814814815</v>
      </c>
      <c r="C62">
        <v>37.741666666667001</v>
      </c>
      <c r="D62">
        <v>-97.748166666667004</v>
      </c>
      <c r="E62">
        <v>41610</v>
      </c>
      <c r="F62">
        <v>98</v>
      </c>
      <c r="G62">
        <v>72</v>
      </c>
      <c r="H62" t="s">
        <v>16</v>
      </c>
      <c r="I62" s="2">
        <v>7.8</v>
      </c>
      <c r="J62" s="2">
        <v>-1</v>
      </c>
      <c r="K62" s="2">
        <v>176.7</v>
      </c>
      <c r="N62" s="3">
        <v>0</v>
      </c>
      <c r="O62" t="s">
        <v>76</v>
      </c>
      <c r="P62" s="3">
        <f t="shared" si="4"/>
        <v>2628.9999999999955</v>
      </c>
      <c r="Q62" s="10">
        <f t="shared" si="5"/>
        <v>3.0428240740740686E-2</v>
      </c>
      <c r="R62" s="2">
        <f>ACOS(COS(RADIANS(90-C$2)) *COS(RADIANS(90-C62)) +SIN(RADIANS(90-C$2)) *SIN(RADIANS(90-C62)) *COS(RADIANS(D$2-D62))) *6371</f>
        <v>41.461131019808114</v>
      </c>
      <c r="S62" s="2">
        <f t="shared" si="6"/>
        <v>25.759800702606778</v>
      </c>
      <c r="T62" s="2">
        <f>E62 / 3.2808</f>
        <v>12682.882223847841</v>
      </c>
      <c r="U62" s="2">
        <f>N62 / 3.2808</f>
        <v>0</v>
      </c>
      <c r="V62" s="3">
        <f>IF(E62&gt;E61,(E62-E$2) / (P62/60),(E62-E61) / ((P62-P61)/60))</f>
        <v>915.06276150627775</v>
      </c>
      <c r="W62" s="8">
        <f t="shared" si="7"/>
        <v>4.6485753551282096</v>
      </c>
    </row>
    <row r="63" spans="1:23" x14ac:dyDescent="0.25">
      <c r="A63" t="s">
        <v>13</v>
      </c>
      <c r="B63" s="1">
        <v>0.63525462962962964</v>
      </c>
      <c r="C63">
        <v>37.739666666666999</v>
      </c>
      <c r="D63">
        <v>-97.728499999999997</v>
      </c>
      <c r="E63">
        <v>42320</v>
      </c>
      <c r="F63">
        <v>89</v>
      </c>
      <c r="G63">
        <v>78</v>
      </c>
      <c r="H63" t="s">
        <v>16</v>
      </c>
      <c r="I63" s="2">
        <v>7.8</v>
      </c>
      <c r="J63" s="2">
        <v>-1.1000000000000001</v>
      </c>
      <c r="K63" s="2">
        <v>171</v>
      </c>
      <c r="N63" s="3">
        <v>0</v>
      </c>
      <c r="O63" t="s">
        <v>77</v>
      </c>
      <c r="P63" s="3">
        <f t="shared" si="4"/>
        <v>2675.9999999999964</v>
      </c>
      <c r="Q63" s="10">
        <f t="shared" si="5"/>
        <v>3.0972222222222179E-2</v>
      </c>
      <c r="R63" s="2">
        <f>ACOS(COS(RADIANS(90-C$2)) *COS(RADIANS(90-C63)) +SIN(RADIANS(90-C$2)) *SIN(RADIANS(90-C63)) *COS(RADIANS(D$2-D63))) *6371</f>
        <v>42.372298775657121</v>
      </c>
      <c r="S63" s="2">
        <f t="shared" si="6"/>
        <v>26.325909229315769</v>
      </c>
      <c r="T63" s="2">
        <f>E63 / 3.2808</f>
        <v>12899.292855401121</v>
      </c>
      <c r="U63" s="2">
        <f>N63 / 3.2808</f>
        <v>0</v>
      </c>
      <c r="V63" s="3">
        <f>IF(E63&gt;E62,(E63-E$2) / (P63/60),(E63-E62) / ((P63-P62)/60))</f>
        <v>914.91031390134663</v>
      </c>
      <c r="W63" s="8">
        <f t="shared" si="7"/>
        <v>4.6478009118779289</v>
      </c>
    </row>
    <row r="64" spans="1:23" x14ac:dyDescent="0.25">
      <c r="A64" t="s">
        <v>13</v>
      </c>
      <c r="B64" s="1">
        <v>0.63579861111111113</v>
      </c>
      <c r="C64">
        <v>37.740166666667001</v>
      </c>
      <c r="D64">
        <v>-97.708166666666997</v>
      </c>
      <c r="E64">
        <v>42948</v>
      </c>
      <c r="F64">
        <v>88</v>
      </c>
      <c r="G64">
        <v>74</v>
      </c>
      <c r="H64" t="s">
        <v>16</v>
      </c>
      <c r="I64" s="2">
        <v>7.8</v>
      </c>
      <c r="J64" s="2">
        <v>-1.2</v>
      </c>
      <c r="K64" s="2">
        <v>166.2</v>
      </c>
      <c r="N64" s="3">
        <v>0</v>
      </c>
      <c r="O64" t="s">
        <v>78</v>
      </c>
      <c r="P64" s="3">
        <f t="shared" si="4"/>
        <v>2722.9999999999973</v>
      </c>
      <c r="Q64" s="10">
        <f t="shared" si="5"/>
        <v>3.1516203703703671E-2</v>
      </c>
      <c r="R64" s="2">
        <f>ACOS(COS(RADIANS(90-C$2)) *COS(RADIANS(90-C64)) +SIN(RADIANS(90-C$2)) *SIN(RADIANS(90-C64)) *COS(RADIANS(D$2-D64))) *6371</f>
        <v>43.113864081014924</v>
      </c>
      <c r="S64" s="2">
        <f t="shared" si="6"/>
        <v>26.78664375353457</v>
      </c>
      <c r="T64" s="2">
        <f>E64 / 3.2808</f>
        <v>13090.709583028529</v>
      </c>
      <c r="U64" s="2">
        <f>N64 / 3.2808</f>
        <v>0</v>
      </c>
      <c r="V64" s="3">
        <f>IF(E64&gt;E63,(E64-E$2) / (P64/60),(E64-E63) / ((P64-P63)/60))</f>
        <v>912.95629820051499</v>
      </c>
      <c r="W64" s="8">
        <f t="shared" si="7"/>
        <v>4.6378743914112155</v>
      </c>
    </row>
    <row r="65" spans="1:23" x14ac:dyDescent="0.25">
      <c r="A65" t="s">
        <v>13</v>
      </c>
      <c r="B65" s="1">
        <v>0.63634259259259263</v>
      </c>
      <c r="C65">
        <v>37.739833333333003</v>
      </c>
      <c r="D65">
        <v>-97.688166666667001</v>
      </c>
      <c r="E65">
        <v>43490</v>
      </c>
      <c r="F65">
        <v>93</v>
      </c>
      <c r="G65">
        <v>73</v>
      </c>
      <c r="H65" t="s">
        <v>16</v>
      </c>
      <c r="I65" s="2">
        <v>7.8</v>
      </c>
      <c r="J65" s="2">
        <v>-1.4</v>
      </c>
      <c r="K65" s="2">
        <v>162.1</v>
      </c>
      <c r="N65" s="3">
        <v>0</v>
      </c>
      <c r="O65" t="s">
        <v>79</v>
      </c>
      <c r="P65" s="3">
        <f t="shared" si="4"/>
        <v>2769.9999999999982</v>
      </c>
      <c r="Q65" s="10">
        <f t="shared" si="5"/>
        <v>3.2060185185185164E-2</v>
      </c>
      <c r="R65" s="2">
        <f>ACOS(COS(RADIANS(90-C$2)) *COS(RADIANS(90-C65)) +SIN(RADIANS(90-C$2)) *SIN(RADIANS(90-C65)) *COS(RADIANS(D$2-D65))) *6371</f>
        <v>43.981802912054512</v>
      </c>
      <c r="S65" s="2">
        <f t="shared" si="6"/>
        <v>27.325894149259465</v>
      </c>
      <c r="T65" s="2">
        <f>E65 / 3.2808</f>
        <v>13255.913191904412</v>
      </c>
      <c r="U65" s="2">
        <f>N65 / 3.2808</f>
        <v>0</v>
      </c>
      <c r="V65" s="3">
        <f>IF(E65&gt;E64,(E65-E$2) / (P65/60),(E65-E64) / ((P65-P64)/60))</f>
        <v>909.20577617328581</v>
      </c>
      <c r="W65" s="8">
        <f t="shared" si="7"/>
        <v>4.6188215078298267</v>
      </c>
    </row>
    <row r="66" spans="1:23" x14ac:dyDescent="0.25">
      <c r="A66" t="s">
        <v>13</v>
      </c>
      <c r="B66" s="1">
        <v>0.63688657407407401</v>
      </c>
      <c r="C66">
        <v>37.738500000000002</v>
      </c>
      <c r="D66">
        <v>-97.668833333332998</v>
      </c>
      <c r="E66">
        <v>44096</v>
      </c>
      <c r="F66">
        <v>94</v>
      </c>
      <c r="G66">
        <v>68</v>
      </c>
      <c r="H66" t="s">
        <v>16</v>
      </c>
      <c r="I66" s="2">
        <v>7.8</v>
      </c>
      <c r="J66" s="2">
        <v>-1.6</v>
      </c>
      <c r="K66" s="2">
        <v>157.6</v>
      </c>
      <c r="N66" s="3">
        <v>0</v>
      </c>
      <c r="O66" t="s">
        <v>80</v>
      </c>
      <c r="P66" s="3">
        <f t="shared" ref="P66:P97" si="8">(B66-B$2) *86400</f>
        <v>2816.9999999999895</v>
      </c>
      <c r="Q66" s="10">
        <f t="shared" ref="Q66:Q97" si="9">(B66-B$2)</f>
        <v>3.2604166666666545E-2</v>
      </c>
      <c r="R66" s="2">
        <f>ACOS(COS(RADIANS(90-C$2)) *COS(RADIANS(90-C66)) +SIN(RADIANS(90-C$2)) *SIN(RADIANS(90-C66)) *COS(RADIANS(D$2-D66))) *6371</f>
        <v>44.966325193823742</v>
      </c>
      <c r="S66" s="2">
        <f t="shared" ref="S66:S97" si="10">R66 * 0.6213</f>
        <v>27.937577842922689</v>
      </c>
      <c r="T66" s="2">
        <f>E66 / 3.2808</f>
        <v>13440.624237990733</v>
      </c>
      <c r="U66" s="2">
        <f>N66 / 3.2808</f>
        <v>0</v>
      </c>
      <c r="V66" s="3">
        <f>IF(E66&gt;E65,(E66-E$2) / (P66/60),(E66-E65) / ((P66-P65)/60))</f>
        <v>906.94355697550918</v>
      </c>
      <c r="W66" s="8">
        <f t="shared" ref="W66:W97" si="11">V66 / 3.2808 / 60</f>
        <v>4.6073292945598077</v>
      </c>
    </row>
    <row r="67" spans="1:23" x14ac:dyDescent="0.25">
      <c r="A67" t="s">
        <v>13</v>
      </c>
      <c r="B67" s="1">
        <v>0.63743055555555561</v>
      </c>
      <c r="C67">
        <v>37.737666666667003</v>
      </c>
      <c r="D67">
        <v>-97.651833333333002</v>
      </c>
      <c r="E67">
        <v>44719</v>
      </c>
      <c r="F67">
        <v>97</v>
      </c>
      <c r="G67">
        <v>56</v>
      </c>
      <c r="H67" t="s">
        <v>16</v>
      </c>
      <c r="I67" s="2">
        <v>7.8</v>
      </c>
      <c r="J67" s="2">
        <v>-1.7</v>
      </c>
      <c r="K67" s="2">
        <v>153.1</v>
      </c>
      <c r="L67" s="2">
        <v>-36.799999999999997</v>
      </c>
      <c r="M67" s="2">
        <v>9.6999999999999993</v>
      </c>
      <c r="N67" s="3">
        <v>0</v>
      </c>
      <c r="O67" t="s">
        <v>81</v>
      </c>
      <c r="P67" s="3">
        <f t="shared" si="8"/>
        <v>2864</v>
      </c>
      <c r="Q67" s="10">
        <f t="shared" si="9"/>
        <v>3.3148148148148149E-2</v>
      </c>
      <c r="R67" s="2">
        <f>ACOS(COS(RADIANS(90-C$2)) *COS(RADIANS(90-C67)) +SIN(RADIANS(90-C$2)) *SIN(RADIANS(90-C67)) *COS(RADIANS(D$2-D67))) *6371</f>
        <v>45.835075720387472</v>
      </c>
      <c r="S67" s="2">
        <f t="shared" si="10"/>
        <v>28.477332545076735</v>
      </c>
      <c r="T67" s="2">
        <f>E67 / 3.2808</f>
        <v>13630.516947086076</v>
      </c>
      <c r="U67" s="2">
        <f>N67 / 3.2808</f>
        <v>0</v>
      </c>
      <c r="V67" s="3">
        <f>IF(E67&gt;E66,(E67-E$2) / (P67/60),(E67-E66) / ((P67-P66)/60))</f>
        <v>905.1117318435754</v>
      </c>
      <c r="W67" s="8">
        <f t="shared" si="11"/>
        <v>4.5980235097312407</v>
      </c>
    </row>
    <row r="68" spans="1:23" x14ac:dyDescent="0.25">
      <c r="A68" t="s">
        <v>13</v>
      </c>
      <c r="B68" s="1">
        <v>0.63797453703703699</v>
      </c>
      <c r="C68">
        <v>37.735999999999997</v>
      </c>
      <c r="D68">
        <v>-97.635833333332997</v>
      </c>
      <c r="E68">
        <v>45375</v>
      </c>
      <c r="F68">
        <v>99</v>
      </c>
      <c r="G68">
        <v>57</v>
      </c>
      <c r="H68" t="s">
        <v>16</v>
      </c>
      <c r="I68" s="2">
        <v>7.8</v>
      </c>
      <c r="J68" s="2">
        <v>-1.8</v>
      </c>
      <c r="K68" s="2">
        <v>148.5</v>
      </c>
      <c r="N68" s="3">
        <v>0</v>
      </c>
      <c r="O68" t="s">
        <v>82</v>
      </c>
      <c r="P68" s="3">
        <f t="shared" si="8"/>
        <v>2910.9999999999914</v>
      </c>
      <c r="Q68" s="10">
        <f t="shared" si="9"/>
        <v>3.369212962962953E-2</v>
      </c>
      <c r="R68" s="2">
        <f>ACOS(COS(RADIANS(90-C$2)) *COS(RADIANS(90-C68)) +SIN(RADIANS(90-C$2)) *SIN(RADIANS(90-C68)) *COS(RADIANS(D$2-D68))) *6371</f>
        <v>46.762993364206132</v>
      </c>
      <c r="S68" s="2">
        <f t="shared" si="10"/>
        <v>29.053847777181268</v>
      </c>
      <c r="T68" s="2">
        <f>E68 / 3.2808</f>
        <v>13830.468178493049</v>
      </c>
      <c r="U68" s="2">
        <f>N68 / 3.2808</f>
        <v>0</v>
      </c>
      <c r="V68" s="3">
        <f>IF(E68&gt;E67,(E68-E$2) / (P68/60),(E68-E67) / ((P68-P67)/60))</f>
        <v>904.01923737547497</v>
      </c>
      <c r="W68" s="8">
        <f t="shared" si="11"/>
        <v>4.5924735703460282</v>
      </c>
    </row>
    <row r="69" spans="1:23" x14ac:dyDescent="0.25">
      <c r="A69" t="s">
        <v>13</v>
      </c>
      <c r="B69" s="1">
        <v>0.63851851851851849</v>
      </c>
      <c r="C69">
        <v>37.732333333333003</v>
      </c>
      <c r="D69">
        <v>-97.62</v>
      </c>
      <c r="E69">
        <v>45990</v>
      </c>
      <c r="F69">
        <v>109</v>
      </c>
      <c r="G69">
        <v>62</v>
      </c>
      <c r="H69" t="s">
        <v>16</v>
      </c>
      <c r="I69" s="2">
        <v>7.8</v>
      </c>
      <c r="J69" s="2">
        <v>-2</v>
      </c>
      <c r="K69" s="2">
        <v>144.19999999999999</v>
      </c>
      <c r="N69" s="3">
        <v>0</v>
      </c>
      <c r="O69" t="s">
        <v>83</v>
      </c>
      <c r="P69" s="3">
        <f t="shared" si="8"/>
        <v>2957.9999999999923</v>
      </c>
      <c r="Q69" s="10">
        <f t="shared" si="9"/>
        <v>3.4236111111111023E-2</v>
      </c>
      <c r="R69" s="2">
        <f>ACOS(COS(RADIANS(90-C$2)) *COS(RADIANS(90-C69)) +SIN(RADIANS(90-C$2)) *SIN(RADIANS(90-C69)) *COS(RADIANS(D$2-D69))) *6371</f>
        <v>47.888271593522219</v>
      </c>
      <c r="S69" s="2">
        <f t="shared" si="10"/>
        <v>29.752983141055353</v>
      </c>
      <c r="T69" s="2">
        <f>E69 / 3.2808</f>
        <v>14017.922457937088</v>
      </c>
      <c r="U69" s="2">
        <f>N69 / 3.2808</f>
        <v>0</v>
      </c>
      <c r="V69" s="3">
        <f>IF(E69&gt;E68,(E69-E$2) / (P69/60),(E69-E68) / ((P69-P68)/60))</f>
        <v>902.12981744422143</v>
      </c>
      <c r="W69" s="8">
        <f t="shared" si="11"/>
        <v>4.5828752003790809</v>
      </c>
    </row>
    <row r="70" spans="1:23" x14ac:dyDescent="0.25">
      <c r="A70" t="s">
        <v>13</v>
      </c>
      <c r="B70" s="1">
        <v>0.63906249999999998</v>
      </c>
      <c r="C70">
        <v>37.728499999999997</v>
      </c>
      <c r="D70">
        <v>-97.602833333332995</v>
      </c>
      <c r="E70">
        <v>46736</v>
      </c>
      <c r="F70">
        <v>101</v>
      </c>
      <c r="G70">
        <v>74</v>
      </c>
      <c r="H70" t="s">
        <v>16</v>
      </c>
      <c r="I70" s="2">
        <v>7.8</v>
      </c>
      <c r="J70" s="2">
        <v>-2</v>
      </c>
      <c r="K70" s="2">
        <v>139.4</v>
      </c>
      <c r="N70" s="3">
        <v>0</v>
      </c>
      <c r="O70" t="s">
        <v>84</v>
      </c>
      <c r="P70" s="3">
        <f t="shared" si="8"/>
        <v>3004.9999999999932</v>
      </c>
      <c r="Q70" s="10">
        <f t="shared" si="9"/>
        <v>3.4780092592592515E-2</v>
      </c>
      <c r="R70" s="2">
        <f>ACOS(COS(RADIANS(90-C$2)) *COS(RADIANS(90-C70)) +SIN(RADIANS(90-C$2)) *SIN(RADIANS(90-C70)) *COS(RADIANS(D$2-D70))) *6371</f>
        <v>49.114732502865621</v>
      </c>
      <c r="S70" s="2">
        <f t="shared" si="10"/>
        <v>30.514983304030409</v>
      </c>
      <c r="T70" s="2">
        <f>E70 / 3.2808</f>
        <v>14245.306022921239</v>
      </c>
      <c r="U70" s="2">
        <f>N70 / 3.2808</f>
        <v>0</v>
      </c>
      <c r="V70" s="3">
        <f>IF(E70&gt;E69,(E70-E$2) / (P70/60),(E70-E69) / ((P70-P69)/60))</f>
        <v>902.91514143095037</v>
      </c>
      <c r="W70" s="8">
        <f t="shared" si="11"/>
        <v>4.5868646947439151</v>
      </c>
    </row>
    <row r="71" spans="1:23" x14ac:dyDescent="0.25">
      <c r="A71" t="s">
        <v>13</v>
      </c>
      <c r="B71" s="1">
        <v>0.63960648148148147</v>
      </c>
      <c r="C71">
        <v>37.726166666666998</v>
      </c>
      <c r="D71">
        <v>-97.583666666667</v>
      </c>
      <c r="E71">
        <v>47442</v>
      </c>
      <c r="F71">
        <v>96</v>
      </c>
      <c r="G71">
        <v>74</v>
      </c>
      <c r="H71" t="s">
        <v>16</v>
      </c>
      <c r="I71" s="2">
        <v>7.8</v>
      </c>
      <c r="J71" s="2">
        <v>-2.2000000000000002</v>
      </c>
      <c r="K71" s="2">
        <v>134.80000000000001</v>
      </c>
      <c r="N71" s="3">
        <v>0</v>
      </c>
      <c r="O71" t="s">
        <v>85</v>
      </c>
      <c r="P71" s="3">
        <f t="shared" si="8"/>
        <v>3051.9999999999941</v>
      </c>
      <c r="Q71" s="10">
        <f t="shared" si="9"/>
        <v>3.5324074074074008E-2</v>
      </c>
      <c r="R71" s="2">
        <f>ACOS(COS(RADIANS(90-C$2)) *COS(RADIANS(90-C71)) +SIN(RADIANS(90-C$2)) *SIN(RADIANS(90-C71)) *COS(RADIANS(D$2-D71))) *6371</f>
        <v>50.334635580495707</v>
      </c>
      <c r="S71" s="2">
        <f t="shared" si="10"/>
        <v>31.272909086161981</v>
      </c>
      <c r="T71" s="2">
        <f>E71 / 3.2808</f>
        <v>14460.497439648865</v>
      </c>
      <c r="U71" s="2">
        <f>N71 / 3.2808</f>
        <v>0</v>
      </c>
      <c r="V71" s="3">
        <f>IF(E71&gt;E70,(E71-E$2) / (P71/60),(E71-E70) / ((P71-P70)/60))</f>
        <v>902.88990825688245</v>
      </c>
      <c r="W71" s="8">
        <f t="shared" si="11"/>
        <v>4.5867365086609082</v>
      </c>
    </row>
    <row r="72" spans="1:23" x14ac:dyDescent="0.25">
      <c r="A72" t="s">
        <v>13</v>
      </c>
      <c r="B72" s="1">
        <v>0.64069444444444446</v>
      </c>
      <c r="C72">
        <v>37.722833333333</v>
      </c>
      <c r="D72">
        <v>-97.543499999999995</v>
      </c>
      <c r="E72">
        <v>48677</v>
      </c>
      <c r="F72">
        <v>97</v>
      </c>
      <c r="G72">
        <v>71</v>
      </c>
      <c r="H72" t="s">
        <v>16</v>
      </c>
      <c r="I72" s="2">
        <v>7.8</v>
      </c>
      <c r="J72" s="2">
        <v>-2.4</v>
      </c>
      <c r="K72" s="2">
        <v>127</v>
      </c>
      <c r="N72" s="3">
        <v>0</v>
      </c>
      <c r="O72" t="s">
        <v>86</v>
      </c>
      <c r="P72" s="3">
        <f t="shared" si="8"/>
        <v>3145.9999999999964</v>
      </c>
      <c r="Q72" s="10">
        <f t="shared" si="9"/>
        <v>3.6412037037036993E-2</v>
      </c>
      <c r="R72" s="2">
        <f>ACOS(COS(RADIANS(90-C$2)) *COS(RADIANS(90-C72)) +SIN(RADIANS(90-C$2)) *SIN(RADIANS(90-C72)) *COS(RADIANS(D$2-D72))) *6371</f>
        <v>52.845541907139044</v>
      </c>
      <c r="S72" s="2">
        <f t="shared" si="10"/>
        <v>32.832935186905488</v>
      </c>
      <c r="T72" s="2">
        <f>E72 / 3.2808</f>
        <v>14836.930017069008</v>
      </c>
      <c r="U72" s="2">
        <f>N72 / 3.2808</f>
        <v>0</v>
      </c>
      <c r="V72" s="3">
        <f>IF(E72&gt;E71,(E72-E$2) / (P72/60),(E72-E71) / ((P72-P71)/60))</f>
        <v>899.46598855689865</v>
      </c>
      <c r="W72" s="8">
        <f t="shared" si="11"/>
        <v>4.5693427850773114</v>
      </c>
    </row>
    <row r="73" spans="1:23" x14ac:dyDescent="0.25">
      <c r="A73" t="s">
        <v>13</v>
      </c>
      <c r="B73" s="1">
        <v>0.64123842592592595</v>
      </c>
      <c r="C73">
        <v>37.720999999999997</v>
      </c>
      <c r="D73">
        <v>-97.525999999999996</v>
      </c>
      <c r="E73">
        <v>49304</v>
      </c>
      <c r="F73">
        <v>94</v>
      </c>
      <c r="G73">
        <v>62</v>
      </c>
      <c r="H73" t="s">
        <v>16</v>
      </c>
      <c r="I73" s="2">
        <v>7.8</v>
      </c>
      <c r="J73" s="2">
        <v>-2.5</v>
      </c>
      <c r="K73" s="2">
        <v>123.4</v>
      </c>
      <c r="N73" s="3">
        <v>0</v>
      </c>
      <c r="O73" t="s">
        <v>87</v>
      </c>
      <c r="P73" s="3">
        <f t="shared" si="8"/>
        <v>3192.9999999999973</v>
      </c>
      <c r="Q73" s="10">
        <f t="shared" si="9"/>
        <v>3.6956018518518485E-2</v>
      </c>
      <c r="R73" s="2">
        <f>ACOS(COS(RADIANS(90-C$2)) *COS(RADIANS(90-C73)) +SIN(RADIANS(90-C$2)) *SIN(RADIANS(90-C73)) *COS(RADIANS(D$2-D73))) *6371</f>
        <v>54.007555252745014</v>
      </c>
      <c r="S73" s="2">
        <f t="shared" si="10"/>
        <v>33.554894078530474</v>
      </c>
      <c r="T73" s="2">
        <f>E73 / 3.2808</f>
        <v>15028.041940990002</v>
      </c>
      <c r="U73" s="2">
        <f>N73 / 3.2808</f>
        <v>0</v>
      </c>
      <c r="V73" s="3">
        <f>IF(E73&gt;E72,(E73-E$2) / (P73/60),(E73-E72) / ((P73-P72)/60))</f>
        <v>898.00814281240298</v>
      </c>
      <c r="W73" s="8">
        <f t="shared" si="11"/>
        <v>4.5619368386389647</v>
      </c>
    </row>
    <row r="74" spans="1:23" x14ac:dyDescent="0.25">
      <c r="A74" t="s">
        <v>13</v>
      </c>
      <c r="B74" s="1">
        <v>0.64178240740740744</v>
      </c>
      <c r="C74">
        <v>37.719499999999996</v>
      </c>
      <c r="D74">
        <v>-97.509833333333006</v>
      </c>
      <c r="E74">
        <v>49900</v>
      </c>
      <c r="F74">
        <v>95</v>
      </c>
      <c r="G74">
        <v>59</v>
      </c>
      <c r="H74" t="s">
        <v>16</v>
      </c>
      <c r="I74" s="2">
        <v>7.8</v>
      </c>
      <c r="J74" s="2">
        <v>-2.6</v>
      </c>
      <c r="K74" s="2">
        <v>119.9</v>
      </c>
      <c r="N74" s="3">
        <v>0</v>
      </c>
      <c r="O74" t="s">
        <v>88</v>
      </c>
      <c r="P74" s="3">
        <f t="shared" si="8"/>
        <v>3239.9999999999982</v>
      </c>
      <c r="Q74" s="10">
        <f t="shared" si="9"/>
        <v>3.7499999999999978E-2</v>
      </c>
      <c r="R74" s="2">
        <f>ACOS(COS(RADIANS(90-C$2)) *COS(RADIANS(90-C74)) +SIN(RADIANS(90-C$2)) *SIN(RADIANS(90-C74)) *COS(RADIANS(D$2-D74))) *6371</f>
        <v>55.082101778455829</v>
      </c>
      <c r="S74" s="2">
        <f t="shared" si="10"/>
        <v>34.222509834954607</v>
      </c>
      <c r="T74" s="2">
        <f>E74 / 3.2808</f>
        <v>15209.704950012192</v>
      </c>
      <c r="U74" s="2">
        <f>N74 / 3.2808</f>
        <v>0</v>
      </c>
      <c r="V74" s="3">
        <f>IF(E74&gt;E73,(E74-E$2) / (P74/60),(E74-E73) / ((P74-P73)/60))</f>
        <v>896.01851851851904</v>
      </c>
      <c r="W74" s="8">
        <f t="shared" si="11"/>
        <v>4.5518294243198767</v>
      </c>
    </row>
    <row r="75" spans="1:23" x14ac:dyDescent="0.25">
      <c r="A75" t="s">
        <v>13</v>
      </c>
      <c r="B75" s="1">
        <v>0.64287037037037031</v>
      </c>
      <c r="C75">
        <v>37.716333333332997</v>
      </c>
      <c r="D75">
        <v>-97.479333333333003</v>
      </c>
      <c r="E75">
        <v>51121</v>
      </c>
      <c r="F75">
        <v>95</v>
      </c>
      <c r="G75">
        <v>52</v>
      </c>
      <c r="H75" t="s">
        <v>16</v>
      </c>
      <c r="I75" s="2">
        <v>7.8</v>
      </c>
      <c r="J75" s="2">
        <v>-2.8</v>
      </c>
      <c r="K75" s="2">
        <v>113.1</v>
      </c>
      <c r="N75" s="3">
        <v>0</v>
      </c>
      <c r="O75" t="s">
        <v>89</v>
      </c>
      <c r="P75" s="3">
        <f t="shared" si="8"/>
        <v>3333.9999999999905</v>
      </c>
      <c r="Q75" s="10">
        <f t="shared" si="9"/>
        <v>3.8587962962962852E-2</v>
      </c>
      <c r="R75" s="2">
        <f>ACOS(COS(RADIANS(90-C$2)) *COS(RADIANS(90-C75)) +SIN(RADIANS(90-C$2)) *SIN(RADIANS(90-C75)) *COS(RADIANS(D$2-D75))) *6371</f>
        <v>57.178487731057658</v>
      </c>
      <c r="S75" s="2">
        <f t="shared" si="10"/>
        <v>35.524994427306119</v>
      </c>
      <c r="T75" s="2">
        <f>E75 / 3.2808</f>
        <v>15581.870275542549</v>
      </c>
      <c r="U75" s="2">
        <f>N75 / 3.2808</f>
        <v>0</v>
      </c>
      <c r="V75" s="3">
        <f>IF(E75&gt;E74,(E75-E$2) / (P75/60),(E75-E74) / ((P75-P74)/60))</f>
        <v>892.72945410918078</v>
      </c>
      <c r="W75" s="8">
        <f t="shared" si="11"/>
        <v>4.5351207739432491</v>
      </c>
    </row>
    <row r="76" spans="1:23" x14ac:dyDescent="0.25">
      <c r="A76" t="s">
        <v>13</v>
      </c>
      <c r="B76" s="1">
        <v>0.64341435185185192</v>
      </c>
      <c r="C76">
        <v>37.714666666667</v>
      </c>
      <c r="D76">
        <v>-97.465666666667005</v>
      </c>
      <c r="E76">
        <v>51736</v>
      </c>
      <c r="F76">
        <v>102</v>
      </c>
      <c r="G76">
        <v>53</v>
      </c>
      <c r="H76" t="s">
        <v>16</v>
      </c>
      <c r="I76" s="2">
        <v>7.8</v>
      </c>
      <c r="J76" s="2">
        <v>-2.9</v>
      </c>
      <c r="K76" s="2">
        <v>109.7</v>
      </c>
      <c r="N76" s="3">
        <v>0</v>
      </c>
      <c r="O76" t="s">
        <v>90</v>
      </c>
      <c r="P76" s="3">
        <f t="shared" si="8"/>
        <v>3381.0000000000009</v>
      </c>
      <c r="Q76" s="10">
        <f t="shared" si="9"/>
        <v>3.9131944444444455E-2</v>
      </c>
      <c r="R76" s="2">
        <f>ACOS(COS(RADIANS(90-C$2)) *COS(RADIANS(90-C76)) +SIN(RADIANS(90-C$2)) *SIN(RADIANS(90-C76)) *COS(RADIANS(D$2-D76))) *6371</f>
        <v>58.153552178153632</v>
      </c>
      <c r="S76" s="2">
        <f t="shared" si="10"/>
        <v>36.130801968286846</v>
      </c>
      <c r="T76" s="2">
        <f>E76 / 3.2808</f>
        <v>15769.324554986588</v>
      </c>
      <c r="U76" s="2">
        <f>N76 / 3.2808</f>
        <v>0</v>
      </c>
      <c r="V76" s="3">
        <f>IF(E76&gt;E75,(E76-E$2) / (P76/60),(E76-E75) / ((P76-P75)/60))</f>
        <v>891.23336291038129</v>
      </c>
      <c r="W76" s="8">
        <f t="shared" si="11"/>
        <v>4.5275205382344819</v>
      </c>
    </row>
    <row r="77" spans="1:23" x14ac:dyDescent="0.25">
      <c r="A77" t="s">
        <v>13</v>
      </c>
      <c r="B77" s="1">
        <v>0.64450231481481479</v>
      </c>
      <c r="C77">
        <v>37.709666666666998</v>
      </c>
      <c r="D77">
        <v>-97.438999999999993</v>
      </c>
      <c r="E77">
        <v>53019</v>
      </c>
      <c r="F77">
        <v>98</v>
      </c>
      <c r="G77">
        <v>43</v>
      </c>
      <c r="H77" t="s">
        <v>16</v>
      </c>
      <c r="I77" s="2">
        <v>7.8</v>
      </c>
      <c r="J77" s="2">
        <v>-3</v>
      </c>
      <c r="K77" s="2">
        <v>103.1</v>
      </c>
      <c r="N77" s="3">
        <v>0</v>
      </c>
      <c r="O77" t="s">
        <v>91</v>
      </c>
      <c r="P77" s="3">
        <f t="shared" si="8"/>
        <v>3474.9999999999932</v>
      </c>
      <c r="Q77" s="10">
        <f t="shared" si="9"/>
        <v>4.0219907407407329E-2</v>
      </c>
      <c r="R77" s="2">
        <f>ACOS(COS(RADIANS(90-C$2)) *COS(RADIANS(90-C77)) +SIN(RADIANS(90-C$2)) *SIN(RADIANS(90-C77)) *COS(RADIANS(D$2-D77))) *6371</f>
        <v>60.215904879954188</v>
      </c>
      <c r="S77" s="2">
        <f t="shared" si="10"/>
        <v>37.412141701915537</v>
      </c>
      <c r="T77" s="2">
        <f>E77 / 3.2808</f>
        <v>16160.387710314557</v>
      </c>
      <c r="U77" s="2">
        <f>N77 / 3.2808</f>
        <v>0</v>
      </c>
      <c r="V77" s="3">
        <f>IF(E77&gt;E76,(E77-E$2) / (P77/60),(E77-E76) / ((P77-P76)/60))</f>
        <v>889.27769784172835</v>
      </c>
      <c r="W77" s="8">
        <f t="shared" si="11"/>
        <v>4.5175856388773488</v>
      </c>
    </row>
    <row r="78" spans="1:23" x14ac:dyDescent="0.25">
      <c r="A78" t="s">
        <v>13</v>
      </c>
      <c r="B78" s="1">
        <v>0.64504629629629628</v>
      </c>
      <c r="C78">
        <v>37.707333333332997</v>
      </c>
      <c r="D78">
        <v>-97.426500000000004</v>
      </c>
      <c r="E78">
        <v>53654</v>
      </c>
      <c r="F78">
        <v>114</v>
      </c>
      <c r="G78">
        <v>49</v>
      </c>
      <c r="H78" t="s">
        <v>16</v>
      </c>
      <c r="I78" s="2">
        <v>7.8</v>
      </c>
      <c r="J78" s="2">
        <v>-3.1</v>
      </c>
      <c r="K78" s="2">
        <v>99.9</v>
      </c>
      <c r="L78" s="2">
        <v>-38.299999999999997</v>
      </c>
      <c r="M78" s="2">
        <v>9.6999999999999993</v>
      </c>
      <c r="N78" s="3">
        <v>0</v>
      </c>
      <c r="O78" t="s">
        <v>92</v>
      </c>
      <c r="P78" s="3">
        <f t="shared" si="8"/>
        <v>3521.9999999999941</v>
      </c>
      <c r="Q78" s="10">
        <f t="shared" si="9"/>
        <v>4.0763888888888822E-2</v>
      </c>
      <c r="R78" s="2">
        <f>ACOS(COS(RADIANS(90-C$2)) *COS(RADIANS(90-C78)) +SIN(RADIANS(90-C$2)) *SIN(RADIANS(90-C78)) *COS(RADIANS(D$2-D78))) *6371</f>
        <v>61.190525195065874</v>
      </c>
      <c r="S78" s="2">
        <f t="shared" si="10"/>
        <v>38.017673303694423</v>
      </c>
      <c r="T78" s="2">
        <f>E78 / 3.2808</f>
        <v>16353.938063886855</v>
      </c>
      <c r="U78" s="2">
        <f>N78 / 3.2808</f>
        <v>0</v>
      </c>
      <c r="V78" s="3">
        <f>IF(E78&gt;E77,(E78-E$2) / (P78/60),(E78-E77) / ((P78-P77)/60))</f>
        <v>888.22827938671355</v>
      </c>
      <c r="W78" s="8">
        <f t="shared" si="11"/>
        <v>4.5122545282995681</v>
      </c>
    </row>
    <row r="79" spans="1:23" x14ac:dyDescent="0.25">
      <c r="A79" t="s">
        <v>13</v>
      </c>
      <c r="B79" s="1">
        <v>0.64559027777777778</v>
      </c>
      <c r="C79">
        <v>37.702833333332997</v>
      </c>
      <c r="D79">
        <v>-97.415000000000006</v>
      </c>
      <c r="E79">
        <v>54248</v>
      </c>
      <c r="F79">
        <v>119</v>
      </c>
      <c r="G79">
        <v>46</v>
      </c>
      <c r="H79" t="s">
        <v>16</v>
      </c>
      <c r="I79" s="2">
        <v>7.8</v>
      </c>
      <c r="J79" s="2">
        <v>-3.2</v>
      </c>
      <c r="K79" s="2">
        <v>97.1</v>
      </c>
      <c r="N79" s="3">
        <v>0</v>
      </c>
      <c r="O79" t="s">
        <v>93</v>
      </c>
      <c r="P79" s="3">
        <f t="shared" si="8"/>
        <v>3568.999999999995</v>
      </c>
      <c r="Q79" s="10">
        <f t="shared" si="9"/>
        <v>4.1307870370370314E-2</v>
      </c>
      <c r="R79" s="2">
        <f>ACOS(COS(RADIANS(90-C$2)) *COS(RADIANS(90-C79)) +SIN(RADIANS(90-C$2)) *SIN(RADIANS(90-C79)) *COS(RADIANS(D$2-D79))) *6371</f>
        <v>62.270280854481364</v>
      </c>
      <c r="S79" s="2">
        <f t="shared" si="10"/>
        <v>38.688525494889269</v>
      </c>
      <c r="T79" s="2">
        <f>E79 / 3.2808</f>
        <v>16534.991465496219</v>
      </c>
      <c r="U79" s="2">
        <f>N79 / 3.2808</f>
        <v>0</v>
      </c>
      <c r="V79" s="3">
        <f>IF(E79&gt;E78,(E79-E$2) / (P79/60),(E79-E78) / ((P79-P78)/60))</f>
        <v>886.51723171756919</v>
      </c>
      <c r="W79" s="8">
        <f t="shared" si="11"/>
        <v>4.5035623004428249</v>
      </c>
    </row>
    <row r="80" spans="1:23" x14ac:dyDescent="0.25">
      <c r="A80" t="s">
        <v>13</v>
      </c>
      <c r="B80" s="1">
        <v>0.64667824074074076</v>
      </c>
      <c r="C80">
        <v>37.698333333332997</v>
      </c>
      <c r="D80">
        <v>-97.395333333332999</v>
      </c>
      <c r="E80">
        <v>55608</v>
      </c>
      <c r="F80">
        <v>109</v>
      </c>
      <c r="G80">
        <v>35</v>
      </c>
      <c r="H80" t="s">
        <v>16</v>
      </c>
      <c r="I80" s="2">
        <v>7.8</v>
      </c>
      <c r="J80" s="2">
        <v>-3.3</v>
      </c>
      <c r="K80" s="2">
        <v>91.1</v>
      </c>
      <c r="N80" s="3">
        <v>0</v>
      </c>
      <c r="O80" t="s">
        <v>94</v>
      </c>
      <c r="P80" s="3">
        <f t="shared" si="8"/>
        <v>3662.9999999999973</v>
      </c>
      <c r="Q80" s="10">
        <f t="shared" si="9"/>
        <v>4.2395833333333299E-2</v>
      </c>
      <c r="R80" s="2">
        <f>ACOS(COS(RADIANS(90-C$2)) *COS(RADIANS(90-C80)) +SIN(RADIANS(90-C$2)) *SIN(RADIANS(90-C80)) *COS(RADIANS(D$2-D80))) *6371</f>
        <v>63.880692256052257</v>
      </c>
      <c r="S80" s="2">
        <f t="shared" si="10"/>
        <v>39.689074098685268</v>
      </c>
      <c r="T80" s="2">
        <f>E80 / 3.2808</f>
        <v>16949.524506217997</v>
      </c>
      <c r="U80" s="2">
        <f>N80 / 3.2808</f>
        <v>0</v>
      </c>
      <c r="V80" s="3">
        <f>IF(E80&gt;E79,(E80-E$2) / (P80/60),(E80-E79) / ((P80-P79)/60))</f>
        <v>886.04422604422666</v>
      </c>
      <c r="W80" s="8">
        <f t="shared" si="11"/>
        <v>4.5011594024030046</v>
      </c>
    </row>
    <row r="81" spans="1:23" x14ac:dyDescent="0.25">
      <c r="A81" t="s">
        <v>13</v>
      </c>
      <c r="B81" s="1">
        <v>0.64722222222222225</v>
      </c>
      <c r="C81">
        <v>37.6965</v>
      </c>
      <c r="D81">
        <v>-97.385499999999993</v>
      </c>
      <c r="E81">
        <v>56307</v>
      </c>
      <c r="F81">
        <v>106</v>
      </c>
      <c r="G81">
        <v>38</v>
      </c>
      <c r="H81" t="s">
        <v>16</v>
      </c>
      <c r="I81" s="2">
        <v>7.8</v>
      </c>
      <c r="J81" s="2">
        <v>-3.4</v>
      </c>
      <c r="K81" s="2">
        <v>88</v>
      </c>
      <c r="N81" s="3">
        <v>0</v>
      </c>
      <c r="O81" t="s">
        <v>95</v>
      </c>
      <c r="P81" s="3">
        <f t="shared" si="8"/>
        <v>3709.9999999999982</v>
      </c>
      <c r="Q81" s="10">
        <f t="shared" si="9"/>
        <v>4.2939814814814792E-2</v>
      </c>
      <c r="R81" s="2">
        <f>ACOS(COS(RADIANS(90-C$2)) *COS(RADIANS(90-C81)) +SIN(RADIANS(90-C$2)) *SIN(RADIANS(90-C81)) *COS(RADIANS(D$2-D81))) *6371</f>
        <v>64.6586259799179</v>
      </c>
      <c r="S81" s="2">
        <f t="shared" si="10"/>
        <v>40.172404321322986</v>
      </c>
      <c r="T81" s="2">
        <f>E81 / 3.2808</f>
        <v>17162.582297000732</v>
      </c>
      <c r="U81" s="2">
        <f>N81 / 3.2808</f>
        <v>0</v>
      </c>
      <c r="V81" s="3">
        <f>IF(E81&gt;E80,(E81-E$2) / (P81/60),(E81-E80) / ((P81-P80)/60))</f>
        <v>886.12398921832937</v>
      </c>
      <c r="W81" s="8">
        <f t="shared" si="11"/>
        <v>4.5015646042547006</v>
      </c>
    </row>
    <row r="82" spans="1:23" x14ac:dyDescent="0.25">
      <c r="A82" t="s">
        <v>13</v>
      </c>
      <c r="B82" s="1">
        <v>0.64776620370370364</v>
      </c>
      <c r="C82">
        <v>37.694000000000003</v>
      </c>
      <c r="D82">
        <v>-97.377333333332999</v>
      </c>
      <c r="E82">
        <v>56986</v>
      </c>
      <c r="F82">
        <v>106</v>
      </c>
      <c r="G82">
        <v>29</v>
      </c>
      <c r="H82" t="s">
        <v>16</v>
      </c>
      <c r="I82" s="2">
        <v>7.8</v>
      </c>
      <c r="J82" s="2">
        <v>-3.5</v>
      </c>
      <c r="K82" s="2">
        <v>85.1</v>
      </c>
      <c r="N82" s="3">
        <v>0</v>
      </c>
      <c r="O82" t="s">
        <v>96</v>
      </c>
      <c r="P82" s="3">
        <f t="shared" si="8"/>
        <v>3756.9999999999895</v>
      </c>
      <c r="Q82" s="10">
        <f t="shared" si="9"/>
        <v>4.3483796296296173E-2</v>
      </c>
      <c r="R82" s="2">
        <f>ACOS(COS(RADIANS(90-C$2)) *COS(RADIANS(90-C82)) +SIN(RADIANS(90-C$2)) *SIN(RADIANS(90-C82)) *COS(RADIANS(D$2-D82))) *6371</f>
        <v>65.379178718522724</v>
      </c>
      <c r="S82" s="2">
        <f t="shared" si="10"/>
        <v>40.620083737818163</v>
      </c>
      <c r="T82" s="2">
        <f>E82 / 3.2808</f>
        <v>17369.544013655206</v>
      </c>
      <c r="U82" s="2">
        <f>N82 / 3.2808</f>
        <v>0</v>
      </c>
      <c r="V82" s="3">
        <f>IF(E82&gt;E81,(E82-E$2) / (P82/60),(E82-E81) / ((P82-P81)/60))</f>
        <v>885.88235294117897</v>
      </c>
      <c r="W82" s="8">
        <f t="shared" si="11"/>
        <v>4.5003370770400455</v>
      </c>
    </row>
    <row r="83" spans="1:23" x14ac:dyDescent="0.25">
      <c r="A83" t="s">
        <v>13</v>
      </c>
      <c r="B83" s="1">
        <v>0.64885416666666662</v>
      </c>
      <c r="C83">
        <v>37.691333333332999</v>
      </c>
      <c r="D83">
        <v>-97.362166666666994</v>
      </c>
      <c r="E83">
        <v>58374</v>
      </c>
      <c r="F83">
        <v>111</v>
      </c>
      <c r="G83">
        <v>24</v>
      </c>
      <c r="H83" t="s">
        <v>97</v>
      </c>
      <c r="I83" s="2">
        <v>7.8</v>
      </c>
      <c r="J83" s="2">
        <v>-3.6</v>
      </c>
      <c r="K83" s="2">
        <v>79.599999999999994</v>
      </c>
      <c r="N83" s="3">
        <v>0</v>
      </c>
      <c r="O83" t="s">
        <v>98</v>
      </c>
      <c r="P83" s="3">
        <f t="shared" si="8"/>
        <v>3850.9999999999914</v>
      </c>
      <c r="Q83" s="10">
        <f t="shared" si="9"/>
        <v>4.4571759259259158E-2</v>
      </c>
      <c r="R83" s="2">
        <f>ACOS(COS(RADIANS(90-C$2)) *COS(RADIANS(90-C83)) +SIN(RADIANS(90-C$2)) *SIN(RADIANS(90-C83)) *COS(RADIANS(D$2-D83))) *6371</f>
        <v>66.575344428231517</v>
      </c>
      <c r="S83" s="2">
        <f t="shared" si="10"/>
        <v>41.363261493260239</v>
      </c>
      <c r="T83" s="2">
        <f>E83 / 3.2808</f>
        <v>17792.611558156546</v>
      </c>
      <c r="U83" s="2">
        <f>N83 / 3.2808</f>
        <v>0</v>
      </c>
      <c r="V83" s="3">
        <f>IF(E83&gt;E82,(E83-E$2) / (P83/60),(E83-E82) / ((P83-P82)/60))</f>
        <v>885.88418592573544</v>
      </c>
      <c r="W83" s="8">
        <f t="shared" si="11"/>
        <v>4.5003463887148225</v>
      </c>
    </row>
    <row r="84" spans="1:23" x14ac:dyDescent="0.25">
      <c r="A84" t="s">
        <v>13</v>
      </c>
      <c r="B84" s="1">
        <v>0.64994212962962961</v>
      </c>
      <c r="C84">
        <v>37.69</v>
      </c>
      <c r="D84">
        <v>-97.349500000000006</v>
      </c>
      <c r="E84">
        <v>59710</v>
      </c>
      <c r="F84">
        <v>103</v>
      </c>
      <c r="G84">
        <v>23</v>
      </c>
      <c r="H84" t="s">
        <v>97</v>
      </c>
      <c r="I84" s="2">
        <v>7.8</v>
      </c>
      <c r="J84" s="2">
        <v>-3.6</v>
      </c>
      <c r="K84" s="2">
        <v>74.599999999999994</v>
      </c>
      <c r="L84" s="2">
        <v>-36.4</v>
      </c>
      <c r="M84" s="2">
        <v>9.1999999999999993</v>
      </c>
      <c r="N84" s="3">
        <v>0</v>
      </c>
      <c r="O84" t="s">
        <v>99</v>
      </c>
      <c r="P84" s="3">
        <f t="shared" si="8"/>
        <v>3944.9999999999932</v>
      </c>
      <c r="Q84" s="10">
        <f t="shared" si="9"/>
        <v>4.5659722222222143E-2</v>
      </c>
      <c r="R84" s="2">
        <f>ACOS(COS(RADIANS(90-C$2)) *COS(RADIANS(90-C84)) +SIN(RADIANS(90-C$2)) *SIN(RADIANS(90-C84)) *COS(RADIANS(D$2-D84))) *6371</f>
        <v>67.51443122998262</v>
      </c>
      <c r="S84" s="2">
        <f t="shared" si="10"/>
        <v>41.946716123188196</v>
      </c>
      <c r="T84" s="2">
        <f>E84 / 3.2808</f>
        <v>18199.829309924407</v>
      </c>
      <c r="U84" s="2">
        <f>N84 / 3.2808</f>
        <v>0</v>
      </c>
      <c r="V84" s="3">
        <f>IF(E84&gt;E83,(E84-E$2) / (P84/60),(E84-E83) / ((P84-P83)/60))</f>
        <v>885.09505703422201</v>
      </c>
      <c r="W84" s="8">
        <f t="shared" si="11"/>
        <v>4.4963375651986404</v>
      </c>
    </row>
    <row r="85" spans="1:23" x14ac:dyDescent="0.25">
      <c r="A85" t="s">
        <v>13</v>
      </c>
      <c r="B85" s="1">
        <v>0.6504861111111111</v>
      </c>
      <c r="C85">
        <v>37.689666666667001</v>
      </c>
      <c r="D85">
        <v>-97.343333333333007</v>
      </c>
      <c r="E85">
        <v>60360</v>
      </c>
      <c r="F85">
        <v>101</v>
      </c>
      <c r="G85">
        <v>20</v>
      </c>
      <c r="H85" t="s">
        <v>100</v>
      </c>
      <c r="I85" s="2">
        <v>7.8</v>
      </c>
      <c r="J85" s="2">
        <v>-3.5</v>
      </c>
      <c r="K85" s="2">
        <v>72.400000000000006</v>
      </c>
      <c r="N85" s="3">
        <v>0</v>
      </c>
      <c r="O85" t="s">
        <v>101</v>
      </c>
      <c r="P85" s="3">
        <f t="shared" si="8"/>
        <v>3991.9999999999941</v>
      </c>
      <c r="Q85" s="10">
        <f t="shared" si="9"/>
        <v>4.6203703703703636E-2</v>
      </c>
      <c r="R85" s="2">
        <f>ACOS(COS(RADIANS(90-C$2)) *COS(RADIANS(90-C85)) +SIN(RADIANS(90-C$2)) *SIN(RADIANS(90-C85)) *COS(RADIANS(D$2-D85))) *6371</f>
        <v>67.950861834690414</v>
      </c>
      <c r="S85" s="2">
        <f t="shared" si="10"/>
        <v>42.217870457893149</v>
      </c>
      <c r="T85" s="2">
        <f>E85 / 3.2808</f>
        <v>18397.951719092904</v>
      </c>
      <c r="U85" s="2">
        <f>N85 / 3.2808</f>
        <v>0</v>
      </c>
      <c r="V85" s="3">
        <f>IF(E85&gt;E84,(E85-E$2) / (P85/60),(E85-E84) / ((P85-P84)/60))</f>
        <v>884.44388777555241</v>
      </c>
      <c r="W85" s="8">
        <f t="shared" si="11"/>
        <v>4.4930295851395616</v>
      </c>
    </row>
    <row r="86" spans="1:23" x14ac:dyDescent="0.25">
      <c r="A86" t="s">
        <v>13</v>
      </c>
      <c r="B86" s="1">
        <v>0.65103009259259259</v>
      </c>
      <c r="C86">
        <v>37.688499999999998</v>
      </c>
      <c r="D86">
        <v>-97.335833333332999</v>
      </c>
      <c r="E86">
        <v>61007</v>
      </c>
      <c r="F86">
        <v>104</v>
      </c>
      <c r="G86">
        <v>27</v>
      </c>
      <c r="H86" t="s">
        <v>97</v>
      </c>
      <c r="I86" s="2">
        <v>7.8</v>
      </c>
      <c r="J86" s="2">
        <v>-3.6</v>
      </c>
      <c r="K86" s="2">
        <v>70</v>
      </c>
      <c r="N86" s="3">
        <v>0</v>
      </c>
      <c r="O86" t="s">
        <v>102</v>
      </c>
      <c r="P86" s="3">
        <f t="shared" si="8"/>
        <v>4038.999999999995</v>
      </c>
      <c r="Q86" s="10">
        <f t="shared" si="9"/>
        <v>4.6747685185185128E-2</v>
      </c>
      <c r="R86" s="2">
        <f>ACOS(COS(RADIANS(90-C$2)) *COS(RADIANS(90-C86)) +SIN(RADIANS(90-C$2)) *SIN(RADIANS(90-C86)) *COS(RADIANS(D$2-D86))) *6371</f>
        <v>68.538239934149445</v>
      </c>
      <c r="S86" s="2">
        <f t="shared" si="10"/>
        <v>42.582808471087048</v>
      </c>
      <c r="T86" s="2">
        <f>E86 / 3.2808</f>
        <v>18595.15971714216</v>
      </c>
      <c r="U86" s="2">
        <f>N86 / 3.2808</f>
        <v>0</v>
      </c>
      <c r="V86" s="3">
        <f>IF(E86&gt;E85,(E86-E$2) / (P86/60),(E86-E85) / ((P86-P85)/60))</f>
        <v>883.76330774944415</v>
      </c>
      <c r="W86" s="8">
        <f t="shared" si="11"/>
        <v>4.4895721965650868</v>
      </c>
    </row>
    <row r="87" spans="1:23" x14ac:dyDescent="0.25">
      <c r="A87" t="s">
        <v>13</v>
      </c>
      <c r="B87" s="1">
        <v>0.65157407407407408</v>
      </c>
      <c r="C87">
        <v>37.686166666666999</v>
      </c>
      <c r="D87">
        <v>-97.328166666667002</v>
      </c>
      <c r="E87">
        <v>61701</v>
      </c>
      <c r="F87">
        <v>127</v>
      </c>
      <c r="G87">
        <v>22</v>
      </c>
      <c r="H87" t="s">
        <v>97</v>
      </c>
      <c r="I87" s="2">
        <v>7.8</v>
      </c>
      <c r="J87" s="2">
        <v>-3.6</v>
      </c>
      <c r="K87" s="2">
        <v>67.7</v>
      </c>
      <c r="N87" s="3">
        <v>0</v>
      </c>
      <c r="O87" t="s">
        <v>103</v>
      </c>
      <c r="P87" s="3">
        <f t="shared" si="8"/>
        <v>4085.9999999999959</v>
      </c>
      <c r="Q87" s="10">
        <f t="shared" si="9"/>
        <v>4.7291666666666621E-2</v>
      </c>
      <c r="R87" s="2">
        <f>ACOS(COS(RADIANS(90-C$2)) *COS(RADIANS(90-C87)) +SIN(RADIANS(90-C$2)) *SIN(RADIANS(90-C87)) *COS(RADIANS(D$2-D87))) *6371</f>
        <v>69.221633889241176</v>
      </c>
      <c r="S87" s="2">
        <f t="shared" si="10"/>
        <v>43.007401135385543</v>
      </c>
      <c r="T87" s="2">
        <f>E87 / 3.2808</f>
        <v>18806.69348939283</v>
      </c>
      <c r="U87" s="2">
        <f>N87 / 3.2808</f>
        <v>0</v>
      </c>
      <c r="V87" s="3">
        <f>IF(E87&gt;E86,(E87-E$2) / (P87/60),(E87-E86) / ((P87-P86)/60))</f>
        <v>883.78854625550741</v>
      </c>
      <c r="W87" s="8">
        <f t="shared" si="11"/>
        <v>4.4897004097349598</v>
      </c>
    </row>
    <row r="88" spans="1:23" x14ac:dyDescent="0.25">
      <c r="A88" t="s">
        <v>13</v>
      </c>
      <c r="B88" s="1">
        <v>0.65211805555555558</v>
      </c>
      <c r="C88">
        <v>37.683166666666999</v>
      </c>
      <c r="D88">
        <v>-97.323333333332997</v>
      </c>
      <c r="E88">
        <v>62337</v>
      </c>
      <c r="F88">
        <v>128</v>
      </c>
      <c r="G88">
        <v>22</v>
      </c>
      <c r="H88" t="s">
        <v>97</v>
      </c>
      <c r="I88" s="2">
        <v>7.8</v>
      </c>
      <c r="J88" s="2">
        <v>-3.6</v>
      </c>
      <c r="K88" s="2">
        <v>65.599999999999994</v>
      </c>
      <c r="N88" s="3">
        <v>0</v>
      </c>
      <c r="O88" t="s">
        <v>104</v>
      </c>
      <c r="P88" s="3">
        <f t="shared" si="8"/>
        <v>4132.9999999999973</v>
      </c>
      <c r="Q88" s="10">
        <f t="shared" si="9"/>
        <v>4.7835648148148113E-2</v>
      </c>
      <c r="R88" s="2">
        <f>ACOS(COS(RADIANS(90-C$2)) *COS(RADIANS(90-C88)) +SIN(RADIANS(90-C$2)) *SIN(RADIANS(90-C88)) *COS(RADIANS(D$2-D88))) *6371</f>
        <v>69.761893580271717</v>
      </c>
      <c r="S88" s="2">
        <f t="shared" si="10"/>
        <v>43.343064481422815</v>
      </c>
      <c r="T88" s="2">
        <f>E88 / 3.2808</f>
        <v>19000.548646671541</v>
      </c>
      <c r="U88" s="2">
        <f>N88 / 3.2808</f>
        <v>0</v>
      </c>
      <c r="V88" s="3">
        <f>IF(E88&gt;E87,(E88-E$2) / (P88/60),(E88-E87) / ((P88-P87)/60))</f>
        <v>882.97120735543251</v>
      </c>
      <c r="W88" s="8">
        <f t="shared" si="11"/>
        <v>4.4855482776326534</v>
      </c>
    </row>
    <row r="89" spans="1:23" x14ac:dyDescent="0.25">
      <c r="A89" t="s">
        <v>13</v>
      </c>
      <c r="B89" s="1">
        <v>0.65320601851851856</v>
      </c>
      <c r="C89">
        <v>37.676166666667001</v>
      </c>
      <c r="D89">
        <v>-97.3185</v>
      </c>
      <c r="E89">
        <v>63603</v>
      </c>
      <c r="F89">
        <v>199</v>
      </c>
      <c r="G89">
        <v>4</v>
      </c>
      <c r="H89" t="s">
        <v>97</v>
      </c>
      <c r="I89" s="2">
        <v>7.8</v>
      </c>
      <c r="J89" s="2">
        <v>-3.5</v>
      </c>
      <c r="K89" s="2">
        <v>61.7</v>
      </c>
      <c r="N89" s="3">
        <v>0</v>
      </c>
      <c r="O89" t="s">
        <v>105</v>
      </c>
      <c r="P89" s="3">
        <f t="shared" si="8"/>
        <v>4226.9999999999991</v>
      </c>
      <c r="Q89" s="10">
        <f t="shared" si="9"/>
        <v>4.8923611111111098E-2</v>
      </c>
      <c r="R89" s="2">
        <f>ACOS(COS(RADIANS(90-C$2)) *COS(RADIANS(90-C89)) +SIN(RADIANS(90-C$2)) *SIN(RADIANS(90-C89)) *COS(RADIANS(D$2-D89))) *6371</f>
        <v>70.588447487342336</v>
      </c>
      <c r="S89" s="2">
        <f t="shared" si="10"/>
        <v>43.856602423885789</v>
      </c>
      <c r="T89" s="2">
        <f>E89 / 3.2808</f>
        <v>19386.43013899049</v>
      </c>
      <c r="U89" s="2">
        <f>N89 / 3.2808</f>
        <v>0</v>
      </c>
      <c r="V89" s="3">
        <f>IF(E89&gt;E88,(E89-E$2) / (P89/60),(E89-E88) / ((P89-P88)/60))</f>
        <v>881.30589070262613</v>
      </c>
      <c r="W89" s="8">
        <f t="shared" si="11"/>
        <v>4.4770883661638727</v>
      </c>
    </row>
    <row r="90" spans="1:23" x14ac:dyDescent="0.25">
      <c r="A90" t="s">
        <v>13</v>
      </c>
      <c r="B90" s="1">
        <v>0.65374999999999994</v>
      </c>
      <c r="C90">
        <v>37.675666666666999</v>
      </c>
      <c r="D90">
        <v>-97.316833333332994</v>
      </c>
      <c r="E90">
        <v>64274</v>
      </c>
      <c r="F90">
        <v>109</v>
      </c>
      <c r="G90">
        <v>9</v>
      </c>
      <c r="H90" t="s">
        <v>97</v>
      </c>
      <c r="I90" s="2">
        <v>7.8</v>
      </c>
      <c r="J90" s="2">
        <v>-3.4</v>
      </c>
      <c r="K90" s="2">
        <v>59.7</v>
      </c>
      <c r="N90" s="3">
        <v>0</v>
      </c>
      <c r="O90" t="s">
        <v>106</v>
      </c>
      <c r="P90" s="3">
        <f t="shared" si="8"/>
        <v>4273.99999999999</v>
      </c>
      <c r="Q90" s="10">
        <f t="shared" si="9"/>
        <v>4.946759259259248E-2</v>
      </c>
      <c r="R90" s="2">
        <f>ACOS(COS(RADIANS(90-C$2)) *COS(RADIANS(90-C90)) +SIN(RADIANS(90-C$2)) *SIN(RADIANS(90-C90)) *COS(RADIANS(D$2-D90))) *6371</f>
        <v>70.736384663245062</v>
      </c>
      <c r="S90" s="2">
        <f t="shared" si="10"/>
        <v>43.948515791274154</v>
      </c>
      <c r="T90" s="2">
        <f>E90 / 3.2808</f>
        <v>19590.953425993659</v>
      </c>
      <c r="U90" s="2">
        <f>N90 / 3.2808</f>
        <v>0</v>
      </c>
      <c r="V90" s="3">
        <f>IF(E90&gt;E89,(E90-E$2) / (P90/60),(E90-E89) / ((P90-P89)/60))</f>
        <v>881.0341600374378</v>
      </c>
      <c r="W90" s="8">
        <f t="shared" si="11"/>
        <v>4.4757079575989476</v>
      </c>
    </row>
    <row r="91" spans="1:23" x14ac:dyDescent="0.25">
      <c r="A91" t="s">
        <v>13</v>
      </c>
      <c r="B91" s="1">
        <v>0.65429398148148155</v>
      </c>
      <c r="C91">
        <v>37.675666666666999</v>
      </c>
      <c r="D91">
        <v>-97.314999999999998</v>
      </c>
      <c r="E91">
        <v>64959</v>
      </c>
      <c r="F91">
        <v>87</v>
      </c>
      <c r="G91">
        <v>11</v>
      </c>
      <c r="H91" t="s">
        <v>100</v>
      </c>
      <c r="I91" s="2">
        <v>7.8</v>
      </c>
      <c r="J91" s="2">
        <v>-3.4</v>
      </c>
      <c r="K91" s="2">
        <v>57.8</v>
      </c>
      <c r="N91" s="3">
        <v>0</v>
      </c>
      <c r="O91" t="s">
        <v>107</v>
      </c>
      <c r="P91" s="3">
        <f t="shared" si="8"/>
        <v>4321.0000000000009</v>
      </c>
      <c r="Q91" s="10">
        <f t="shared" si="9"/>
        <v>5.0011574074074083E-2</v>
      </c>
      <c r="R91" s="2">
        <f>ACOS(COS(RADIANS(90-C$2)) *COS(RADIANS(90-C91)) +SIN(RADIANS(90-C$2)) *SIN(RADIANS(90-C91)) *COS(RADIANS(D$2-D91))) *6371</f>
        <v>70.859769639288885</v>
      </c>
      <c r="S91" s="2">
        <f t="shared" si="10"/>
        <v>44.025174876890183</v>
      </c>
      <c r="T91" s="2">
        <f>E91 / 3.2808</f>
        <v>19799.743964886613</v>
      </c>
      <c r="U91" s="2">
        <f>N91 / 3.2808</f>
        <v>0</v>
      </c>
      <c r="V91" s="3">
        <f>IF(E91&gt;E90,(E91-E$2) / (P91/60),(E91-E90) / ((P91-P90)/60))</f>
        <v>880.96274010645664</v>
      </c>
      <c r="W91" s="8">
        <f t="shared" si="11"/>
        <v>4.4753451399377013</v>
      </c>
    </row>
    <row r="92" spans="1:23" x14ac:dyDescent="0.25">
      <c r="A92" t="s">
        <v>13</v>
      </c>
      <c r="B92" s="1">
        <v>0.65538194444444442</v>
      </c>
      <c r="C92">
        <v>37.674333333333003</v>
      </c>
      <c r="D92">
        <v>-97.308166666667006</v>
      </c>
      <c r="E92">
        <v>66366</v>
      </c>
      <c r="F92">
        <v>113</v>
      </c>
      <c r="G92">
        <v>13</v>
      </c>
      <c r="H92" t="s">
        <v>100</v>
      </c>
      <c r="I92" s="2">
        <v>7.8</v>
      </c>
      <c r="J92" s="2">
        <v>-3.3</v>
      </c>
      <c r="K92" s="2">
        <v>54</v>
      </c>
      <c r="N92" s="3">
        <v>0</v>
      </c>
      <c r="O92" t="s">
        <v>108</v>
      </c>
      <c r="P92" s="3">
        <f t="shared" si="8"/>
        <v>4414.9999999999927</v>
      </c>
      <c r="Q92" s="10">
        <f t="shared" si="9"/>
        <v>5.1099537037036957E-2</v>
      </c>
      <c r="R92" s="2">
        <f>ACOS(COS(RADIANS(90-C$2)) *COS(RADIANS(90-C92)) +SIN(RADIANS(90-C$2)) *SIN(RADIANS(90-C92)) *COS(RADIANS(D$2-D92))) *6371</f>
        <v>71.415912080796474</v>
      </c>
      <c r="S92" s="2">
        <f t="shared" si="10"/>
        <v>44.370706175798844</v>
      </c>
      <c r="T92" s="2">
        <f>E92 / 3.2808</f>
        <v>20228.6027798098</v>
      </c>
      <c r="U92" s="2">
        <f>N92 / 3.2808</f>
        <v>0</v>
      </c>
      <c r="V92" s="3">
        <f>IF(E92&gt;E91,(E92-E$2) / (P92/60),(E92-E91) / ((P92-P91)/60))</f>
        <v>881.32729331823475</v>
      </c>
      <c r="W92" s="8">
        <f t="shared" si="11"/>
        <v>4.47719709277328</v>
      </c>
    </row>
    <row r="93" spans="1:23" x14ac:dyDescent="0.25">
      <c r="A93" t="s">
        <v>13</v>
      </c>
      <c r="B93" s="1">
        <v>0.65592592592592591</v>
      </c>
      <c r="C93">
        <v>37.670999999999999</v>
      </c>
      <c r="D93">
        <v>-97.305499999999995</v>
      </c>
      <c r="E93">
        <v>67067</v>
      </c>
      <c r="F93">
        <v>172</v>
      </c>
      <c r="G93">
        <v>19</v>
      </c>
      <c r="H93" t="s">
        <v>100</v>
      </c>
      <c r="I93" s="2">
        <v>7.8</v>
      </c>
      <c r="J93" s="2">
        <v>-3.2</v>
      </c>
      <c r="K93" s="2">
        <v>52.2</v>
      </c>
      <c r="N93" s="3">
        <v>0</v>
      </c>
      <c r="O93" t="s">
        <v>109</v>
      </c>
      <c r="P93" s="3">
        <f t="shared" si="8"/>
        <v>4461.9999999999936</v>
      </c>
      <c r="Q93" s="10">
        <f t="shared" si="9"/>
        <v>5.164351851851845E-2</v>
      </c>
      <c r="R93" s="2">
        <f>ACOS(COS(RADIANS(90-C$2)) *COS(RADIANS(90-C93)) +SIN(RADIANS(90-C$2)) *SIN(RADIANS(90-C93)) *COS(RADIANS(D$2-D93))) *6371</f>
        <v>71.833757617677975</v>
      </c>
      <c r="S93" s="2">
        <f t="shared" si="10"/>
        <v>44.630313607863322</v>
      </c>
      <c r="T93" s="2">
        <f>E93 / 3.2808</f>
        <v>20442.270178005365</v>
      </c>
      <c r="U93" s="2">
        <f>N93 / 3.2808</f>
        <v>0</v>
      </c>
      <c r="V93" s="3">
        <f>IF(E93&gt;E92,(E93-E$2) / (P93/60),(E93-E92) / ((P93-P92)/60))</f>
        <v>881.47019273868341</v>
      </c>
      <c r="W93" s="8">
        <f t="shared" si="11"/>
        <v>4.4779230306565649</v>
      </c>
    </row>
    <row r="94" spans="1:23" x14ac:dyDescent="0.25">
      <c r="A94" t="s">
        <v>13</v>
      </c>
      <c r="B94" s="1">
        <v>0.6564699074074074</v>
      </c>
      <c r="C94">
        <v>37.668833333332998</v>
      </c>
      <c r="D94">
        <v>-97.305166666667006</v>
      </c>
      <c r="E94">
        <v>67791</v>
      </c>
      <c r="F94">
        <v>267</v>
      </c>
      <c r="G94">
        <v>3</v>
      </c>
      <c r="H94" t="s">
        <v>100</v>
      </c>
      <c r="I94" s="2">
        <v>7.8</v>
      </c>
      <c r="J94" s="2">
        <v>-3.1</v>
      </c>
      <c r="K94" s="2">
        <v>50.4</v>
      </c>
      <c r="L94" s="2">
        <v>-29</v>
      </c>
      <c r="M94" s="2">
        <v>7.6</v>
      </c>
      <c r="N94" s="3">
        <v>0</v>
      </c>
      <c r="O94" t="s">
        <v>110</v>
      </c>
      <c r="P94" s="3">
        <f t="shared" si="8"/>
        <v>4508.9999999999955</v>
      </c>
      <c r="Q94" s="10">
        <f t="shared" si="9"/>
        <v>5.2187499999999942E-2</v>
      </c>
      <c r="R94" s="2">
        <f>ACOS(COS(RADIANS(90-C$2)) *COS(RADIANS(90-C94)) +SIN(RADIANS(90-C$2)) *SIN(RADIANS(90-C94)) *COS(RADIANS(D$2-D94))) *6371</f>
        <v>72.011200884264497</v>
      </c>
      <c r="S94" s="2">
        <f t="shared" si="10"/>
        <v>44.74055910939353</v>
      </c>
      <c r="T94" s="2">
        <f>E94 / 3.2808</f>
        <v>20662.948061448427</v>
      </c>
      <c r="U94" s="2">
        <f>N94 / 3.2808</f>
        <v>0</v>
      </c>
      <c r="V94" s="3">
        <f>IF(E94&gt;E93,(E94-E$2) / (P94/60),(E94-E93) / ((P94-P93)/60))</f>
        <v>881.91616766467155</v>
      </c>
      <c r="W94" s="8">
        <f t="shared" si="11"/>
        <v>4.4801886108300391</v>
      </c>
    </row>
    <row r="95" spans="1:23" x14ac:dyDescent="0.25">
      <c r="A95" t="s">
        <v>13</v>
      </c>
      <c r="B95" s="1">
        <v>0.6570138888888889</v>
      </c>
      <c r="C95">
        <v>37.668666666667001</v>
      </c>
      <c r="D95">
        <v>-97.304000000000002</v>
      </c>
      <c r="E95">
        <v>68509</v>
      </c>
      <c r="F95">
        <v>114</v>
      </c>
      <c r="G95">
        <v>8</v>
      </c>
      <c r="H95" t="s">
        <v>100</v>
      </c>
      <c r="I95" s="2">
        <v>7.8</v>
      </c>
      <c r="J95" s="2">
        <v>-3</v>
      </c>
      <c r="K95" s="2">
        <v>48.7</v>
      </c>
      <c r="N95" s="3">
        <v>0</v>
      </c>
      <c r="O95" t="s">
        <v>111</v>
      </c>
      <c r="P95" s="3">
        <f t="shared" si="8"/>
        <v>4555.9999999999964</v>
      </c>
      <c r="Q95" s="10">
        <f t="shared" si="9"/>
        <v>5.2731481481481435E-2</v>
      </c>
      <c r="R95" s="2">
        <f>ACOS(COS(RADIANS(90-C$2)) *COS(RADIANS(90-C95)) +SIN(RADIANS(90-C$2)) *SIN(RADIANS(90-C95)) *COS(RADIANS(D$2-D95))) *6371</f>
        <v>72.101701055874059</v>
      </c>
      <c r="S95" s="2">
        <f t="shared" si="10"/>
        <v>44.79678686601455</v>
      </c>
      <c r="T95" s="2">
        <f>E95 / 3.2808</f>
        <v>20881.79712265301</v>
      </c>
      <c r="U95" s="2">
        <f>N95 / 3.2808</f>
        <v>0</v>
      </c>
      <c r="V95" s="3">
        <f>IF(E95&gt;E94,(E95-E$2) / (P95/60),(E95-E94) / ((P95-P94)/60))</f>
        <v>882.27392449517197</v>
      </c>
      <c r="W95" s="8">
        <f t="shared" si="11"/>
        <v>4.4820060376288913</v>
      </c>
    </row>
    <row r="96" spans="1:23" x14ac:dyDescent="0.25">
      <c r="A96" t="s">
        <v>13</v>
      </c>
      <c r="B96" s="1">
        <v>0.65755787037037039</v>
      </c>
      <c r="C96">
        <v>37.667999999999999</v>
      </c>
      <c r="D96">
        <v>-97.300166666666996</v>
      </c>
      <c r="E96">
        <v>69218</v>
      </c>
      <c r="F96">
        <v>114</v>
      </c>
      <c r="G96">
        <v>13</v>
      </c>
      <c r="H96" t="s">
        <v>100</v>
      </c>
      <c r="I96" s="2">
        <v>7.8</v>
      </c>
      <c r="J96" s="2">
        <v>-2.9</v>
      </c>
      <c r="K96" s="2">
        <v>47.1</v>
      </c>
      <c r="N96" s="3">
        <v>0</v>
      </c>
      <c r="O96" t="s">
        <v>112</v>
      </c>
      <c r="P96" s="3">
        <f t="shared" si="8"/>
        <v>4602.9999999999973</v>
      </c>
      <c r="Q96" s="10">
        <f t="shared" si="9"/>
        <v>5.3275462962962927E-2</v>
      </c>
      <c r="R96" s="2">
        <f>ACOS(COS(RADIANS(90-C$2)) *COS(RADIANS(90-C96)) +SIN(RADIANS(90-C$2)) *SIN(RADIANS(90-C96)) *COS(RADIANS(D$2-D96))) *6371</f>
        <v>72.407814980864032</v>
      </c>
      <c r="S96" s="2">
        <f t="shared" si="10"/>
        <v>44.986975447610817</v>
      </c>
      <c r="T96" s="2">
        <f>E96 / 3.2808</f>
        <v>21097.902950499876</v>
      </c>
      <c r="U96" s="2">
        <f>N96 / 3.2808</f>
        <v>0</v>
      </c>
      <c r="V96" s="3">
        <f>IF(E96&gt;E95,(E96-E$2) / (P96/60),(E96-E95) / ((P96-P95)/60))</f>
        <v>882.50706061264441</v>
      </c>
      <c r="W96" s="8">
        <f t="shared" si="11"/>
        <v>4.4831903835072966</v>
      </c>
    </row>
    <row r="97" spans="1:23" x14ac:dyDescent="0.25">
      <c r="A97" t="s">
        <v>13</v>
      </c>
      <c r="B97" s="1">
        <v>0.65810185185185188</v>
      </c>
      <c r="C97">
        <v>37.666166666667003</v>
      </c>
      <c r="D97">
        <v>-97.296999999999997</v>
      </c>
      <c r="E97">
        <v>69896</v>
      </c>
      <c r="F97">
        <v>146</v>
      </c>
      <c r="G97">
        <v>7</v>
      </c>
      <c r="H97" t="s">
        <v>100</v>
      </c>
      <c r="I97" s="2">
        <v>7.8</v>
      </c>
      <c r="J97" s="2">
        <v>-2.7</v>
      </c>
      <c r="K97" s="2">
        <v>45.5</v>
      </c>
      <c r="N97" s="3">
        <v>0</v>
      </c>
      <c r="O97" t="s">
        <v>113</v>
      </c>
      <c r="P97" s="3">
        <f t="shared" si="8"/>
        <v>4649.9999999999982</v>
      </c>
      <c r="Q97" s="10">
        <f t="shared" si="9"/>
        <v>5.381944444444442E-2</v>
      </c>
      <c r="R97" s="2">
        <f>ACOS(COS(RADIANS(90-C$2)) *COS(RADIANS(90-C97)) +SIN(RADIANS(90-C$2)) *SIN(RADIANS(90-C97)) *COS(RADIANS(D$2-D97))) *6371</f>
        <v>72.752397262575727</v>
      </c>
      <c r="S97" s="2">
        <f t="shared" si="10"/>
        <v>45.2010644192383</v>
      </c>
      <c r="T97" s="2">
        <f>E97 / 3.2808</f>
        <v>21304.559863447939</v>
      </c>
      <c r="U97" s="2">
        <f>N97 / 3.2808</f>
        <v>0</v>
      </c>
      <c r="V97" s="3">
        <f>IF(E97&gt;E96,(E97-E$2) / (P97/60),(E97-E96) / ((P97-P96)/60))</f>
        <v>882.33548387096812</v>
      </c>
      <c r="W97" s="8">
        <f t="shared" si="11"/>
        <v>4.4823187630606762</v>
      </c>
    </row>
    <row r="98" spans="1:23" x14ac:dyDescent="0.25">
      <c r="A98" t="s">
        <v>13</v>
      </c>
      <c r="B98" s="1">
        <v>0.65918981481481487</v>
      </c>
      <c r="C98">
        <v>37.662333333333002</v>
      </c>
      <c r="D98">
        <v>-97.295500000000004</v>
      </c>
      <c r="E98">
        <v>71245</v>
      </c>
      <c r="F98">
        <v>97</v>
      </c>
      <c r="G98">
        <v>5</v>
      </c>
      <c r="H98" t="s">
        <v>100</v>
      </c>
      <c r="I98" s="2">
        <v>7.8</v>
      </c>
      <c r="J98" s="2">
        <v>-2.4</v>
      </c>
      <c r="K98" s="2">
        <v>42.7</v>
      </c>
      <c r="N98" s="3">
        <v>0</v>
      </c>
      <c r="O98" t="s">
        <v>114</v>
      </c>
      <c r="P98" s="3">
        <f t="shared" ref="P98:P129" si="12">(B98-B$2) *86400</f>
        <v>4744</v>
      </c>
      <c r="Q98" s="10">
        <f t="shared" ref="Q98:Q129" si="13">(B98-B$2)</f>
        <v>5.4907407407407405E-2</v>
      </c>
      <c r="R98" s="2">
        <f>ACOS(COS(RADIANS(90-C$2)) *COS(RADIANS(90-C98)) +SIN(RADIANS(90-C$2)) *SIN(RADIANS(90-C98)) *COS(RADIANS(D$2-D98))) *6371</f>
        <v>73.127600312750758</v>
      </c>
      <c r="S98" s="2">
        <f t="shared" ref="S98:S129" si="14">R98 * 0.6213</f>
        <v>45.434178074312044</v>
      </c>
      <c r="T98" s="2">
        <f>E98 / 3.2808</f>
        <v>21715.740063399171</v>
      </c>
      <c r="U98" s="2">
        <f>N98 / 3.2808</f>
        <v>0</v>
      </c>
      <c r="V98" s="3">
        <f>IF(E98&gt;E97,(E98-E$2) / (P98/60),(E98-E97) / ((P98-P97)/60))</f>
        <v>881.91399662731874</v>
      </c>
      <c r="W98" s="8">
        <f t="shared" ref="W98:W129" si="15">V98 / 3.2808 / 60</f>
        <v>4.4801775818261733</v>
      </c>
    </row>
    <row r="99" spans="1:23" x14ac:dyDescent="0.25">
      <c r="A99" t="s">
        <v>13</v>
      </c>
      <c r="B99" s="1">
        <v>0.65973379629629625</v>
      </c>
      <c r="C99">
        <v>37.661333333332998</v>
      </c>
      <c r="D99">
        <v>-97.293166666667005</v>
      </c>
      <c r="E99">
        <v>71946</v>
      </c>
      <c r="F99">
        <v>161</v>
      </c>
      <c r="G99">
        <v>11</v>
      </c>
      <c r="H99" t="s">
        <v>100</v>
      </c>
      <c r="I99" s="2">
        <v>7.8</v>
      </c>
      <c r="J99" s="2">
        <v>-2.2999999999999998</v>
      </c>
      <c r="K99" s="2">
        <v>41.3</v>
      </c>
      <c r="N99" s="3">
        <v>0</v>
      </c>
      <c r="O99" t="s">
        <v>115</v>
      </c>
      <c r="P99" s="3">
        <f t="shared" si="12"/>
        <v>4790.9999999999909</v>
      </c>
      <c r="Q99" s="10">
        <f t="shared" si="13"/>
        <v>5.5451388888888786E-2</v>
      </c>
      <c r="R99" s="2">
        <f>ACOS(COS(RADIANS(90-C$2)) *COS(RADIANS(90-C99)) +SIN(RADIANS(90-C$2)) *SIN(RADIANS(90-C99)) *COS(RADIANS(D$2-D99))) *6371</f>
        <v>73.356336988460995</v>
      </c>
      <c r="S99" s="2">
        <f t="shared" si="14"/>
        <v>45.576292170930813</v>
      </c>
      <c r="T99" s="2">
        <f>E99 / 3.2808</f>
        <v>21929.407461594732</v>
      </c>
      <c r="U99" s="2">
        <f>N99 / 3.2808</f>
        <v>0</v>
      </c>
      <c r="V99" s="3">
        <f>IF(E99&gt;E98,(E99-E$2) / (P99/60),(E99-E98) / ((P99-P98)/60))</f>
        <v>882.04132748904362</v>
      </c>
      <c r="W99" s="8">
        <f t="shared" si="15"/>
        <v>4.4808244304694158</v>
      </c>
    </row>
    <row r="100" spans="1:23" x14ac:dyDescent="0.25">
      <c r="A100" t="s">
        <v>13</v>
      </c>
      <c r="B100" s="1">
        <v>0.66027777777777774</v>
      </c>
      <c r="C100">
        <v>37.659666666667</v>
      </c>
      <c r="D100">
        <v>-97.291833333333003</v>
      </c>
      <c r="E100">
        <v>72632</v>
      </c>
      <c r="F100">
        <v>181</v>
      </c>
      <c r="G100">
        <v>7</v>
      </c>
      <c r="H100" t="s">
        <v>100</v>
      </c>
      <c r="I100" s="2">
        <v>7.8</v>
      </c>
      <c r="J100" s="2">
        <v>-2.1</v>
      </c>
      <c r="K100" s="2">
        <v>40</v>
      </c>
      <c r="N100" s="3">
        <v>0</v>
      </c>
      <c r="O100" t="s">
        <v>116</v>
      </c>
      <c r="P100" s="3">
        <f t="shared" si="12"/>
        <v>4837.9999999999918</v>
      </c>
      <c r="Q100" s="10">
        <f t="shared" si="13"/>
        <v>5.5995370370370279E-2</v>
      </c>
      <c r="R100" s="2">
        <f>ACOS(COS(RADIANS(90-C$2)) *COS(RADIANS(90-C100)) +SIN(RADIANS(90-C$2)) *SIN(RADIANS(90-C100)) *COS(RADIANS(D$2-D100))) *6371</f>
        <v>73.565491038518715</v>
      </c>
      <c r="S100" s="2">
        <f t="shared" si="14"/>
        <v>45.706239582231674</v>
      </c>
      <c r="T100" s="2">
        <f>E100 / 3.2808</f>
        <v>22138.502804194097</v>
      </c>
      <c r="U100" s="2">
        <f>N100 / 3.2808</f>
        <v>0</v>
      </c>
      <c r="V100" s="3">
        <f>IF(E100&gt;E99,(E100-E$2) / (P100/60),(E100-E99) / ((P100-P99)/60))</f>
        <v>881.98015708970797</v>
      </c>
      <c r="W100" s="8">
        <f t="shared" si="15"/>
        <v>4.480513681062078</v>
      </c>
    </row>
    <row r="101" spans="1:23" x14ac:dyDescent="0.25">
      <c r="A101" t="s">
        <v>13</v>
      </c>
      <c r="B101" s="1">
        <v>0.66190972222222222</v>
      </c>
      <c r="C101">
        <v>37.651000000000003</v>
      </c>
      <c r="D101">
        <v>-97.291833333333003</v>
      </c>
      <c r="E101">
        <v>74764</v>
      </c>
      <c r="F101">
        <v>186</v>
      </c>
      <c r="G101">
        <v>15</v>
      </c>
      <c r="H101" t="s">
        <v>100</v>
      </c>
      <c r="I101" s="2">
        <v>7.8</v>
      </c>
      <c r="J101" s="2">
        <v>-1.8</v>
      </c>
      <c r="K101" s="2">
        <v>36</v>
      </c>
      <c r="N101" s="3">
        <v>0</v>
      </c>
      <c r="O101" t="s">
        <v>117</v>
      </c>
      <c r="P101" s="3">
        <f t="shared" si="12"/>
        <v>4978.9999999999945</v>
      </c>
      <c r="Q101" s="10">
        <f t="shared" si="13"/>
        <v>5.7627314814814756E-2</v>
      </c>
      <c r="R101" s="2">
        <f>ACOS(COS(RADIANS(90-C$2)) *COS(RADIANS(90-C101)) +SIN(RADIANS(90-C$2)) *SIN(RADIANS(90-C101)) *COS(RADIANS(D$2-D101))) *6371</f>
        <v>74.190263055022442</v>
      </c>
      <c r="S101" s="2">
        <f t="shared" si="14"/>
        <v>46.09441043608544</v>
      </c>
      <c r="T101" s="2">
        <f>E101 / 3.2808</f>
        <v>22788.344306266765</v>
      </c>
      <c r="U101" s="2">
        <f>N101 / 3.2808</f>
        <v>0</v>
      </c>
      <c r="V101" s="3">
        <f>IF(E101&gt;E100,(E101-E$2) / (P101/60),(E101-E100) / ((P101-P100)/60))</f>
        <v>882.69532034545182</v>
      </c>
      <c r="W101" s="8">
        <f t="shared" si="15"/>
        <v>4.4841467545794309</v>
      </c>
    </row>
    <row r="102" spans="1:23" x14ac:dyDescent="0.25">
      <c r="A102" t="s">
        <v>13</v>
      </c>
      <c r="B102" s="1">
        <v>0.66245370370370371</v>
      </c>
      <c r="C102">
        <v>37.646666666667002</v>
      </c>
      <c r="D102">
        <v>-97.293000000000006</v>
      </c>
      <c r="E102">
        <v>75424</v>
      </c>
      <c r="F102">
        <v>197</v>
      </c>
      <c r="G102">
        <v>15</v>
      </c>
      <c r="H102" t="s">
        <v>100</v>
      </c>
      <c r="I102" s="2">
        <v>7.8</v>
      </c>
      <c r="J102" s="2">
        <v>-1.6</v>
      </c>
      <c r="K102" s="2">
        <v>35.1</v>
      </c>
      <c r="N102" s="3">
        <v>0</v>
      </c>
      <c r="O102" t="s">
        <v>118</v>
      </c>
      <c r="P102" s="3">
        <f t="shared" si="12"/>
        <v>5025.9999999999955</v>
      </c>
      <c r="Q102" s="10">
        <f t="shared" si="13"/>
        <v>5.8171296296296249E-2</v>
      </c>
      <c r="R102" s="2">
        <f>ACOS(COS(RADIANS(90-C$2)) *COS(RADIANS(90-C102)) +SIN(RADIANS(90-C$2)) *SIN(RADIANS(90-C102)) *COS(RADIANS(D$2-D102))) *6371</f>
        <v>74.427842763408023</v>
      </c>
      <c r="S102" s="2">
        <f t="shared" si="14"/>
        <v>46.242018708905405</v>
      </c>
      <c r="T102" s="2">
        <f>E102 / 3.2808</f>
        <v>22989.514752499388</v>
      </c>
      <c r="U102" s="2">
        <f>N102 / 3.2808</f>
        <v>0</v>
      </c>
      <c r="V102" s="3">
        <f>IF(E102&gt;E101,(E102-E$2) / (P102/60),(E102-E101) / ((P102-P101)/60))</f>
        <v>882.31993633107913</v>
      </c>
      <c r="W102" s="8">
        <f t="shared" si="15"/>
        <v>4.482239780597614</v>
      </c>
    </row>
    <row r="103" spans="1:23" x14ac:dyDescent="0.25">
      <c r="A103" t="s">
        <v>13</v>
      </c>
      <c r="B103" s="1">
        <v>0.6629976851851852</v>
      </c>
      <c r="C103">
        <v>37.643166666667</v>
      </c>
      <c r="D103">
        <v>-97.296000000000006</v>
      </c>
      <c r="E103">
        <v>76074</v>
      </c>
      <c r="F103">
        <v>216</v>
      </c>
      <c r="G103">
        <v>22</v>
      </c>
      <c r="H103" t="s">
        <v>100</v>
      </c>
      <c r="I103" s="2">
        <v>7.8</v>
      </c>
      <c r="J103" s="2">
        <v>-1.4</v>
      </c>
      <c r="K103" s="2">
        <v>34</v>
      </c>
      <c r="N103" s="3">
        <v>0</v>
      </c>
      <c r="O103" t="s">
        <v>119</v>
      </c>
      <c r="P103" s="3">
        <f t="shared" si="12"/>
        <v>5072.9999999999973</v>
      </c>
      <c r="Q103" s="10">
        <f t="shared" si="13"/>
        <v>5.8715277777777741E-2</v>
      </c>
      <c r="R103" s="2">
        <f>ACOS(COS(RADIANS(90-C$2)) *COS(RADIANS(90-C103)) +SIN(RADIANS(90-C$2)) *SIN(RADIANS(90-C103)) *COS(RADIANS(D$2-D103))) *6371</f>
        <v>74.485527916450096</v>
      </c>
      <c r="S103" s="2">
        <f t="shared" si="14"/>
        <v>46.277858494490445</v>
      </c>
      <c r="T103" s="2">
        <f>E103 / 3.2808</f>
        <v>23187.637161667884</v>
      </c>
      <c r="U103" s="2">
        <f>N103 / 3.2808</f>
        <v>0</v>
      </c>
      <c r="V103" s="3">
        <f>IF(E103&gt;E102,(E103-E$2) / (P103/60),(E103-E102) / ((P103-P102)/60))</f>
        <v>881.83323477232454</v>
      </c>
      <c r="W103" s="8">
        <f t="shared" si="15"/>
        <v>4.4797673066138568</v>
      </c>
    </row>
    <row r="104" spans="1:23" x14ac:dyDescent="0.25">
      <c r="A104" t="s">
        <v>13</v>
      </c>
      <c r="B104" s="1">
        <v>0.6635416666666667</v>
      </c>
      <c r="C104">
        <v>37.640833333332999</v>
      </c>
      <c r="D104">
        <v>-97.301333333333005</v>
      </c>
      <c r="E104">
        <v>76760</v>
      </c>
      <c r="F104">
        <v>249</v>
      </c>
      <c r="G104">
        <v>15</v>
      </c>
      <c r="H104" t="s">
        <v>100</v>
      </c>
      <c r="I104" s="2">
        <v>7.8</v>
      </c>
      <c r="J104" s="2">
        <v>-1.2</v>
      </c>
      <c r="K104" s="2">
        <v>32.799999999999997</v>
      </c>
      <c r="N104" s="3">
        <v>0</v>
      </c>
      <c r="O104" t="s">
        <v>120</v>
      </c>
      <c r="P104" s="3">
        <f t="shared" si="12"/>
        <v>5119.9999999999982</v>
      </c>
      <c r="Q104" s="10">
        <f t="shared" si="13"/>
        <v>5.9259259259259234E-2</v>
      </c>
      <c r="R104" s="2">
        <f>ACOS(COS(RADIANS(90-C$2)) *COS(RADIANS(90-C104)) +SIN(RADIANS(90-C$2)) *SIN(RADIANS(90-C104)) *COS(RADIANS(D$2-D104))) *6371</f>
        <v>74.306456213410371</v>
      </c>
      <c r="S104" s="2">
        <f t="shared" si="14"/>
        <v>46.16660124539186</v>
      </c>
      <c r="T104" s="2">
        <f>E104 / 3.2808</f>
        <v>23396.732504267249</v>
      </c>
      <c r="U104" s="2">
        <f>N104 / 3.2808</f>
        <v>0</v>
      </c>
      <c r="V104" s="3">
        <f>IF(E104&gt;E103,(E104-E$2) / (P104/60),(E104-E103) / ((P104-P103)/60))</f>
        <v>881.77734375000034</v>
      </c>
      <c r="W104" s="8">
        <f t="shared" si="15"/>
        <v>4.4794833767678632</v>
      </c>
    </row>
    <row r="105" spans="1:23" x14ac:dyDescent="0.25">
      <c r="A105" t="s">
        <v>13</v>
      </c>
      <c r="B105" s="1">
        <v>0.66408564814814819</v>
      </c>
      <c r="C105">
        <v>37.640666666667002</v>
      </c>
      <c r="D105">
        <v>-97.305499999999995</v>
      </c>
      <c r="E105">
        <v>77479</v>
      </c>
      <c r="F105">
        <v>285</v>
      </c>
      <c r="G105">
        <v>18</v>
      </c>
      <c r="H105" t="s">
        <v>100</v>
      </c>
      <c r="I105" s="2">
        <v>7.8</v>
      </c>
      <c r="J105" s="2">
        <v>-1</v>
      </c>
      <c r="K105" s="2">
        <v>31.7</v>
      </c>
      <c r="N105" s="3">
        <v>0</v>
      </c>
      <c r="O105" t="s">
        <v>121</v>
      </c>
      <c r="P105" s="3">
        <f t="shared" si="12"/>
        <v>5166.9999999999991</v>
      </c>
      <c r="Q105" s="10">
        <f t="shared" si="13"/>
        <v>5.9803240740740726E-2</v>
      </c>
      <c r="R105" s="2">
        <f>ACOS(COS(RADIANS(90-C$2)) *COS(RADIANS(90-C105)) +SIN(RADIANS(90-C$2)) *SIN(RADIANS(90-C105)) *COS(RADIANS(D$2-D105))) *6371</f>
        <v>74.045638782135143</v>
      </c>
      <c r="S105" s="2">
        <f t="shared" si="14"/>
        <v>46.004555375340558</v>
      </c>
      <c r="T105" s="2">
        <f>E105 / 3.2808</f>
        <v>23615.886369178246</v>
      </c>
      <c r="U105" s="2">
        <f>N105 / 3.2808</f>
        <v>0</v>
      </c>
      <c r="V105" s="3">
        <f>IF(E105&gt;E104,(E105-E$2) / (P105/60),(E105-E104) / ((P105-P104)/60))</f>
        <v>882.10567060189692</v>
      </c>
      <c r="W105" s="8">
        <f t="shared" si="15"/>
        <v>4.481151297457413</v>
      </c>
    </row>
    <row r="106" spans="1:23" x14ac:dyDescent="0.25">
      <c r="A106" t="s">
        <v>13</v>
      </c>
      <c r="B106" s="1">
        <v>0.66462962962962957</v>
      </c>
      <c r="C106">
        <v>37.640999999999998</v>
      </c>
      <c r="D106">
        <v>-97.307833333332994</v>
      </c>
      <c r="E106">
        <v>78207</v>
      </c>
      <c r="F106">
        <v>310</v>
      </c>
      <c r="G106">
        <v>10</v>
      </c>
      <c r="H106" t="s">
        <v>100</v>
      </c>
      <c r="I106" s="2">
        <v>7.8</v>
      </c>
      <c r="J106" s="2">
        <v>-0.8</v>
      </c>
      <c r="K106" s="2">
        <v>30.7</v>
      </c>
      <c r="N106" s="3">
        <v>0</v>
      </c>
      <c r="O106" t="s">
        <v>122</v>
      </c>
      <c r="P106" s="3">
        <f t="shared" si="12"/>
        <v>5213.99999999999</v>
      </c>
      <c r="Q106" s="10">
        <f t="shared" si="13"/>
        <v>6.0347222222222108E-2</v>
      </c>
      <c r="R106" s="2">
        <f>ACOS(COS(RADIANS(90-C$2)) *COS(RADIANS(90-C106)) +SIN(RADIANS(90-C$2)) *SIN(RADIANS(90-C106)) *COS(RADIANS(D$2-D106))) *6371</f>
        <v>73.868183269498473</v>
      </c>
      <c r="S106" s="2">
        <f t="shared" si="14"/>
        <v>45.894302265339398</v>
      </c>
      <c r="T106" s="2">
        <f>E106 / 3.2808</f>
        <v>23837.783467446963</v>
      </c>
      <c r="U106" s="2">
        <f>N106 / 3.2808</f>
        <v>0</v>
      </c>
      <c r="V106" s="3">
        <f>IF(E106&gt;E105,(E106-E$2) / (P106/60),(E106-E105) / ((P106-P105)/60))</f>
        <v>882.5316455696219</v>
      </c>
      <c r="W106" s="8">
        <f t="shared" si="15"/>
        <v>4.4833152766074429</v>
      </c>
    </row>
    <row r="107" spans="1:23" x14ac:dyDescent="0.25">
      <c r="A107" t="s">
        <v>13</v>
      </c>
      <c r="B107" s="1">
        <v>0.66571759259259256</v>
      </c>
      <c r="C107">
        <v>37.639499999999998</v>
      </c>
      <c r="D107">
        <v>-97.309666666666999</v>
      </c>
      <c r="E107">
        <v>79654</v>
      </c>
      <c r="F107">
        <v>257</v>
      </c>
      <c r="G107">
        <v>15</v>
      </c>
      <c r="H107" t="s">
        <v>100</v>
      </c>
      <c r="I107" s="2">
        <v>7.8</v>
      </c>
      <c r="J107" s="2">
        <v>-0.2</v>
      </c>
      <c r="K107" s="2">
        <v>28.6</v>
      </c>
      <c r="N107" s="3">
        <v>0</v>
      </c>
      <c r="O107" t="s">
        <v>123</v>
      </c>
      <c r="P107" s="3">
        <f t="shared" si="12"/>
        <v>5307.9999999999918</v>
      </c>
      <c r="Q107" s="10">
        <f t="shared" si="13"/>
        <v>6.1435185185185093E-2</v>
      </c>
      <c r="R107" s="2">
        <f>ACOS(COS(RADIANS(90-C$2)) *COS(RADIANS(90-C107)) +SIN(RADIANS(90-C$2)) *SIN(RADIANS(90-C107)) *COS(RADIANS(D$2-D107))) *6371</f>
        <v>73.860410771421726</v>
      </c>
      <c r="S107" s="2">
        <f t="shared" si="14"/>
        <v>45.889473212284315</v>
      </c>
      <c r="T107" s="2">
        <f>E107 / 3.2808</f>
        <v>24278.834430626674</v>
      </c>
      <c r="U107" s="2">
        <f>N107 / 3.2808</f>
        <v>0</v>
      </c>
      <c r="V107" s="3">
        <f>IF(E107&gt;E106,(E107-E$2) / (P107/60),(E107-E106) / ((P107-P106)/60))</f>
        <v>883.25923134890866</v>
      </c>
      <c r="W107" s="8">
        <f t="shared" si="15"/>
        <v>4.4870114573117768</v>
      </c>
    </row>
    <row r="108" spans="1:23" x14ac:dyDescent="0.25">
      <c r="A108" t="s">
        <v>13</v>
      </c>
      <c r="B108" s="1">
        <v>0.66626157407407405</v>
      </c>
      <c r="C108">
        <v>37.638833333332997</v>
      </c>
      <c r="D108">
        <v>-97.312166666666997</v>
      </c>
      <c r="E108">
        <v>80381</v>
      </c>
      <c r="F108">
        <v>211</v>
      </c>
      <c r="G108">
        <v>11</v>
      </c>
      <c r="H108" t="s">
        <v>100</v>
      </c>
      <c r="I108" s="2">
        <v>7.8</v>
      </c>
      <c r="J108" s="2">
        <v>0</v>
      </c>
      <c r="K108" s="2">
        <v>27.7</v>
      </c>
      <c r="N108" s="3">
        <v>0</v>
      </c>
      <c r="O108" t="s">
        <v>124</v>
      </c>
      <c r="P108" s="3">
        <f t="shared" si="12"/>
        <v>5354.9999999999927</v>
      </c>
      <c r="Q108" s="10">
        <f t="shared" si="13"/>
        <v>6.1979166666666585E-2</v>
      </c>
      <c r="R108" s="2">
        <f>ACOS(COS(RADIANS(90-C$2)) *COS(RADIANS(90-C108)) +SIN(RADIANS(90-C$2)) *SIN(RADIANS(90-C108)) *COS(RADIANS(D$2-D108))) *6371</f>
        <v>73.747527980455786</v>
      </c>
      <c r="S108" s="2">
        <f t="shared" si="14"/>
        <v>45.819339134257177</v>
      </c>
      <c r="T108" s="2">
        <f>E108 / 3.2808</f>
        <v>24500.426725188976</v>
      </c>
      <c r="U108" s="2">
        <f>N108 / 3.2808</f>
        <v>0</v>
      </c>
      <c r="V108" s="3">
        <f>IF(E108&gt;E107,(E108-E$2) / (P108/60),(E108-E107) / ((P108-P107)/60))</f>
        <v>883.65266106442709</v>
      </c>
      <c r="W108" s="8">
        <f t="shared" si="15"/>
        <v>4.4890101045701609</v>
      </c>
    </row>
    <row r="109" spans="1:23" x14ac:dyDescent="0.25">
      <c r="A109" t="s">
        <v>13</v>
      </c>
      <c r="B109" s="1">
        <v>0.66680555555555554</v>
      </c>
      <c r="C109">
        <v>37.636000000000003</v>
      </c>
      <c r="D109">
        <v>-97.313333333333006</v>
      </c>
      <c r="E109">
        <v>81083</v>
      </c>
      <c r="F109">
        <v>217</v>
      </c>
      <c r="G109">
        <v>11</v>
      </c>
      <c r="H109" t="s">
        <v>100</v>
      </c>
      <c r="I109" s="2">
        <v>7.8</v>
      </c>
      <c r="J109" s="2">
        <v>0.2</v>
      </c>
      <c r="K109" s="2">
        <v>26.8</v>
      </c>
      <c r="N109" s="3">
        <v>0</v>
      </c>
      <c r="O109" t="s">
        <v>125</v>
      </c>
      <c r="P109" s="3">
        <f t="shared" si="12"/>
        <v>5401.9999999999936</v>
      </c>
      <c r="Q109" s="10">
        <f t="shared" si="13"/>
        <v>6.2523148148148078E-2</v>
      </c>
      <c r="R109" s="2">
        <f>ACOS(COS(RADIANS(90-C$2)) *COS(RADIANS(90-C109)) +SIN(RADIANS(90-C$2)) *SIN(RADIANS(90-C109)) *COS(RADIANS(D$2-D109))) *6371</f>
        <v>73.884669195959845</v>
      </c>
      <c r="S109" s="2">
        <f t="shared" si="14"/>
        <v>45.904544971449852</v>
      </c>
      <c r="T109" s="2">
        <f>E109 / 3.2808</f>
        <v>24714.398927090951</v>
      </c>
      <c r="U109" s="2">
        <f>N109 / 3.2808</f>
        <v>0</v>
      </c>
      <c r="V109" s="3">
        <f>IF(E109&gt;E108,(E109-E$2) / (P109/60),(E109-E108) / ((P109-P108)/60))</f>
        <v>883.76156978896802</v>
      </c>
      <c r="W109" s="8">
        <f t="shared" si="15"/>
        <v>4.4895633676185076</v>
      </c>
    </row>
    <row r="110" spans="1:23" x14ac:dyDescent="0.25">
      <c r="A110" t="s">
        <v>13</v>
      </c>
      <c r="B110" s="1">
        <v>0.66734953703703714</v>
      </c>
      <c r="C110">
        <v>37.633333333332999</v>
      </c>
      <c r="D110">
        <v>-97.314833333332999</v>
      </c>
      <c r="E110">
        <v>81806</v>
      </c>
      <c r="F110">
        <v>217</v>
      </c>
      <c r="G110">
        <v>10</v>
      </c>
      <c r="H110" t="s">
        <v>100</v>
      </c>
      <c r="I110" s="2">
        <v>7.8</v>
      </c>
      <c r="J110" s="2">
        <v>0.5</v>
      </c>
      <c r="K110" s="2">
        <v>25.9</v>
      </c>
      <c r="N110" s="3">
        <v>0</v>
      </c>
      <c r="O110" t="s">
        <v>126</v>
      </c>
      <c r="P110" s="3">
        <f t="shared" si="12"/>
        <v>5449.0000000000045</v>
      </c>
      <c r="Q110" s="10">
        <f t="shared" si="13"/>
        <v>6.3067129629629681E-2</v>
      </c>
      <c r="R110" s="2">
        <f>ACOS(COS(RADIANS(90-C$2)) *COS(RADIANS(90-C110)) +SIN(RADIANS(90-C$2)) *SIN(RADIANS(90-C110)) *COS(RADIANS(D$2-D110))) *6371</f>
        <v>73.988910668998358</v>
      </c>
      <c r="S110" s="2">
        <f t="shared" si="14"/>
        <v>45.969310198648678</v>
      </c>
      <c r="T110" s="2">
        <f>E110 / 3.2808</f>
        <v>24934.772006827603</v>
      </c>
      <c r="U110" s="2">
        <f>N110 / 3.2808</f>
        <v>0</v>
      </c>
      <c r="V110" s="3">
        <f>IF(E110&gt;E109,(E110-E$2) / (P110/60),(E110-E109) / ((P110-P109)/60))</f>
        <v>884.0998348320785</v>
      </c>
      <c r="W110" s="8">
        <f t="shared" si="15"/>
        <v>4.4912817749333414</v>
      </c>
    </row>
    <row r="111" spans="1:23" x14ac:dyDescent="0.25">
      <c r="A111" t="s">
        <v>13</v>
      </c>
      <c r="B111" s="1">
        <v>0.66771990740740739</v>
      </c>
      <c r="C111">
        <v>37.631166666666999</v>
      </c>
      <c r="D111">
        <v>-97.3155</v>
      </c>
      <c r="E111">
        <v>82342</v>
      </c>
      <c r="F111">
        <v>181</v>
      </c>
      <c r="G111">
        <v>16</v>
      </c>
      <c r="H111" t="s">
        <v>100</v>
      </c>
      <c r="I111" s="2">
        <v>7.8</v>
      </c>
      <c r="J111" s="2">
        <v>0.7</v>
      </c>
      <c r="K111" s="2">
        <v>25.3</v>
      </c>
      <c r="N111" s="3">
        <v>0</v>
      </c>
      <c r="O111" t="s">
        <v>127</v>
      </c>
      <c r="P111" s="3">
        <f t="shared" si="12"/>
        <v>5480.9999999999936</v>
      </c>
      <c r="Q111" s="10">
        <f t="shared" si="13"/>
        <v>6.3437499999999925E-2</v>
      </c>
      <c r="R111" s="2">
        <f>ACOS(COS(RADIANS(90-C$2)) *COS(RADIANS(90-C111)) +SIN(RADIANS(90-C$2)) *SIN(RADIANS(90-C111)) *COS(RADIANS(D$2-D111))) *6371</f>
        <v>74.110073222395201</v>
      </c>
      <c r="S111" s="2">
        <f t="shared" si="14"/>
        <v>46.044588493074137</v>
      </c>
      <c r="T111" s="2">
        <f>E111 / 3.2808</f>
        <v>25098.146793465006</v>
      </c>
      <c r="U111" s="2">
        <f>N111 / 3.2808</f>
        <v>0</v>
      </c>
      <c r="V111" s="3">
        <f>IF(E111&gt;E110,(E111-E$2) / (P111/60),(E111-E110) / ((P111-P110)/60))</f>
        <v>884.80569239190027</v>
      </c>
      <c r="W111" s="8">
        <f t="shared" si="15"/>
        <v>4.4948675749405647</v>
      </c>
    </row>
    <row r="112" spans="1:23" x14ac:dyDescent="0.25">
      <c r="A112" t="s">
        <v>13</v>
      </c>
      <c r="B112" s="1">
        <v>0.66809027777777785</v>
      </c>
      <c r="C112">
        <v>37.629166666666997</v>
      </c>
      <c r="D112">
        <v>-97.3155</v>
      </c>
      <c r="E112">
        <v>82886</v>
      </c>
      <c r="F112">
        <v>185</v>
      </c>
      <c r="G112">
        <v>13</v>
      </c>
      <c r="H112" t="s">
        <v>100</v>
      </c>
      <c r="I112" s="2">
        <v>7.8</v>
      </c>
      <c r="J112" s="2">
        <v>0.9</v>
      </c>
      <c r="K112" s="2">
        <v>24.7</v>
      </c>
      <c r="L112" s="2">
        <v>-10.1</v>
      </c>
      <c r="M112" s="2">
        <v>3.2</v>
      </c>
      <c r="N112" s="3">
        <v>0</v>
      </c>
      <c r="O112" t="s">
        <v>128</v>
      </c>
      <c r="P112" s="3">
        <f t="shared" si="12"/>
        <v>5513.0000000000018</v>
      </c>
      <c r="Q112" s="10">
        <f t="shared" si="13"/>
        <v>6.380787037037039E-2</v>
      </c>
      <c r="R112" s="2">
        <f>ACOS(COS(RADIANS(90-C$2)) *COS(RADIANS(90-C112)) +SIN(RADIANS(90-C$2)) *SIN(RADIANS(90-C112)) *COS(RADIANS(D$2-D112))) *6371</f>
        <v>74.261999249573066</v>
      </c>
      <c r="S112" s="2">
        <f t="shared" si="14"/>
        <v>46.138980133759745</v>
      </c>
      <c r="T112" s="2">
        <f>E112 / 3.2808</f>
        <v>25263.960009753719</v>
      </c>
      <c r="U112" s="2">
        <f>N112 / 3.2808</f>
        <v>0</v>
      </c>
      <c r="V112" s="3">
        <f>IF(E112&gt;E111,(E112-E$2) / (P112/60),(E112-E111) / ((P112-P111)/60))</f>
        <v>885.59042263740218</v>
      </c>
      <c r="W112" s="8">
        <f t="shared" si="15"/>
        <v>4.4988540530632877</v>
      </c>
    </row>
    <row r="113" spans="1:23" x14ac:dyDescent="0.25">
      <c r="A113" t="s">
        <v>13</v>
      </c>
      <c r="B113" s="1">
        <v>0.6684606481481481</v>
      </c>
      <c r="C113">
        <v>37.627833333333001</v>
      </c>
      <c r="D113">
        <v>-97.315666666666999</v>
      </c>
      <c r="E113">
        <v>83424</v>
      </c>
      <c r="F113">
        <v>228</v>
      </c>
      <c r="G113">
        <v>6</v>
      </c>
      <c r="H113" t="s">
        <v>100</v>
      </c>
      <c r="I113" s="2">
        <v>7.8</v>
      </c>
      <c r="J113" s="2">
        <v>1</v>
      </c>
      <c r="K113" s="2">
        <v>24.1</v>
      </c>
      <c r="N113" s="3">
        <v>0</v>
      </c>
      <c r="O113" t="s">
        <v>129</v>
      </c>
      <c r="P113" s="3">
        <f t="shared" si="12"/>
        <v>5544.9999999999909</v>
      </c>
      <c r="Q113" s="10">
        <f t="shared" si="13"/>
        <v>6.4178240740740633E-2</v>
      </c>
      <c r="R113" s="2">
        <f>ACOS(COS(RADIANS(90-C$2)) *COS(RADIANS(90-C113)) +SIN(RADIANS(90-C$2)) *SIN(RADIANS(90-C113)) *COS(RADIANS(D$2-D113))) *6371</f>
        <v>74.352787858050291</v>
      </c>
      <c r="S113" s="2">
        <f t="shared" si="14"/>
        <v>46.195387096206645</v>
      </c>
      <c r="T113" s="2">
        <f>E113 / 3.2808</f>
        <v>25427.944403803947</v>
      </c>
      <c r="U113" s="2">
        <f>N113 / 3.2808</f>
        <v>0</v>
      </c>
      <c r="V113" s="3">
        <f>IF(E113&gt;E112,(E113-E$2) / (P113/60),(E113-E112) / ((P113-P112)/60))</f>
        <v>886.30117222723322</v>
      </c>
      <c r="W113" s="8">
        <f t="shared" si="15"/>
        <v>4.5024647048851563</v>
      </c>
    </row>
    <row r="114" spans="1:23" x14ac:dyDescent="0.25">
      <c r="A114" t="s">
        <v>13</v>
      </c>
      <c r="B114" s="1">
        <v>0.66883101851851856</v>
      </c>
      <c r="C114">
        <v>37.626666666666999</v>
      </c>
      <c r="D114">
        <v>-97.316500000000005</v>
      </c>
      <c r="E114">
        <v>83939</v>
      </c>
      <c r="F114">
        <v>213</v>
      </c>
      <c r="G114">
        <v>7</v>
      </c>
      <c r="H114" t="s">
        <v>130</v>
      </c>
      <c r="I114" s="2">
        <v>7.8</v>
      </c>
      <c r="J114" s="2">
        <v>1.2</v>
      </c>
      <c r="K114" s="2">
        <v>23.5</v>
      </c>
      <c r="N114" s="3">
        <v>0</v>
      </c>
      <c r="O114" t="s">
        <v>131</v>
      </c>
      <c r="P114" s="3">
        <f t="shared" si="12"/>
        <v>5576.9999999999991</v>
      </c>
      <c r="Q114" s="10">
        <f t="shared" si="13"/>
        <v>6.4548611111111098E-2</v>
      </c>
      <c r="R114" s="2">
        <f>ACOS(COS(RADIANS(90-C$2)) *COS(RADIANS(90-C114)) +SIN(RADIANS(90-C$2)) *SIN(RADIANS(90-C114)) *COS(RADIANS(D$2-D114))) *6371</f>
        <v>74.388346050736772</v>
      </c>
      <c r="S114" s="2">
        <f t="shared" si="14"/>
        <v>46.217479401322755</v>
      </c>
      <c r="T114" s="2">
        <f>E114 / 3.2808</f>
        <v>25584.918312606678</v>
      </c>
      <c r="U114" s="2">
        <f>N114 / 3.2808</f>
        <v>0</v>
      </c>
      <c r="V114" s="3">
        <f>IF(E114&gt;E113,(E114-E$2) / (P114/60),(E114-E113) / ((P114-P113)/60))</f>
        <v>886.7563206024746</v>
      </c>
      <c r="W114" s="8">
        <f t="shared" si="15"/>
        <v>4.5047768867475133</v>
      </c>
    </row>
    <row r="115" spans="1:23" x14ac:dyDescent="0.25">
      <c r="A115" t="s">
        <v>13</v>
      </c>
      <c r="B115" s="1">
        <v>0.66920138888888892</v>
      </c>
      <c r="C115">
        <v>37.625666666667001</v>
      </c>
      <c r="D115">
        <v>-97.316833333332994</v>
      </c>
      <c r="E115">
        <v>84402</v>
      </c>
      <c r="F115">
        <v>174</v>
      </c>
      <c r="G115">
        <v>10</v>
      </c>
      <c r="H115" t="s">
        <v>130</v>
      </c>
      <c r="I115" s="2">
        <v>7.8</v>
      </c>
      <c r="J115" s="2">
        <v>1.4</v>
      </c>
      <c r="K115" s="2">
        <v>23.1</v>
      </c>
      <c r="N115" s="3">
        <v>0</v>
      </c>
      <c r="O115" t="s">
        <v>132</v>
      </c>
      <c r="P115" s="3">
        <f t="shared" si="12"/>
        <v>5608.9999999999973</v>
      </c>
      <c r="Q115" s="10">
        <f t="shared" si="13"/>
        <v>6.4918981481481453E-2</v>
      </c>
      <c r="R115" s="2">
        <f>ACOS(COS(RADIANS(90-C$2)) *COS(RADIANS(90-C115)) +SIN(RADIANS(90-C$2)) *SIN(RADIANS(90-C115)) *COS(RADIANS(D$2-D115))) *6371</f>
        <v>74.443406644247702</v>
      </c>
      <c r="S115" s="2">
        <f t="shared" si="14"/>
        <v>46.251688548071094</v>
      </c>
      <c r="T115" s="2">
        <f>E115 / 3.2808</f>
        <v>25726.04242867593</v>
      </c>
      <c r="U115" s="2">
        <f>N115 / 3.2808</f>
        <v>0</v>
      </c>
      <c r="V115" s="3">
        <f>IF(E115&gt;E114,(E115-E$2) / (P115/60),(E115-E114) / ((P115-P114)/60))</f>
        <v>886.65002674273524</v>
      </c>
      <c r="W115" s="8">
        <f t="shared" si="15"/>
        <v>4.5042369073738886</v>
      </c>
    </row>
    <row r="116" spans="1:23" x14ac:dyDescent="0.25">
      <c r="A116" t="s">
        <v>13</v>
      </c>
      <c r="B116" s="1">
        <v>0.66994212962962962</v>
      </c>
      <c r="C116">
        <v>37.621499999999997</v>
      </c>
      <c r="D116">
        <v>-97.316500000000005</v>
      </c>
      <c r="E116">
        <v>85325</v>
      </c>
      <c r="F116">
        <v>172</v>
      </c>
      <c r="G116">
        <v>18</v>
      </c>
      <c r="H116" t="s">
        <v>130</v>
      </c>
      <c r="I116" s="2">
        <v>7.8</v>
      </c>
      <c r="J116" s="2">
        <v>1.8</v>
      </c>
      <c r="K116" s="2">
        <v>22.1</v>
      </c>
      <c r="N116" s="3">
        <v>0</v>
      </c>
      <c r="O116" t="s">
        <v>133</v>
      </c>
      <c r="P116" s="3">
        <f t="shared" si="12"/>
        <v>5672.9999999999945</v>
      </c>
      <c r="Q116" s="10">
        <f t="shared" si="13"/>
        <v>6.5659722222222161E-2</v>
      </c>
      <c r="R116" s="2">
        <f>ACOS(COS(RADIANS(90-C$2)) *COS(RADIANS(90-C116)) +SIN(RADIANS(90-C$2)) *SIN(RADIANS(90-C116)) *COS(RADIANS(D$2-D116))) *6371</f>
        <v>74.783922018783215</v>
      </c>
      <c r="S116" s="2">
        <f t="shared" si="14"/>
        <v>46.463250750270007</v>
      </c>
      <c r="T116" s="2">
        <f>E116 / 3.2808</f>
        <v>26007.376249695197</v>
      </c>
      <c r="U116" s="2">
        <f>N116 / 3.2808</f>
        <v>0</v>
      </c>
      <c r="V116" s="3">
        <f>IF(E116&gt;E115,(E116-E$2) / (P116/60),(E116-E115) / ((P116-P115)/60))</f>
        <v>886.40930724484485</v>
      </c>
      <c r="W116" s="8">
        <f t="shared" si="15"/>
        <v>4.5030140374545073</v>
      </c>
    </row>
    <row r="117" spans="1:23" x14ac:dyDescent="0.25">
      <c r="A117" t="s">
        <v>13</v>
      </c>
      <c r="B117" s="1">
        <v>0.67031249999999998</v>
      </c>
      <c r="C117">
        <v>37.618333333332998</v>
      </c>
      <c r="D117">
        <v>-97.316833333332994</v>
      </c>
      <c r="E117">
        <v>85822</v>
      </c>
      <c r="F117">
        <v>177</v>
      </c>
      <c r="G117">
        <v>25</v>
      </c>
      <c r="H117" t="s">
        <v>130</v>
      </c>
      <c r="I117" s="2">
        <v>7.8</v>
      </c>
      <c r="J117" s="2">
        <v>2.1</v>
      </c>
      <c r="K117" s="2">
        <v>21.6</v>
      </c>
      <c r="N117" s="3">
        <v>0</v>
      </c>
      <c r="O117" t="s">
        <v>134</v>
      </c>
      <c r="P117" s="3">
        <f t="shared" si="12"/>
        <v>5704.9999999999936</v>
      </c>
      <c r="Q117" s="10">
        <f t="shared" si="13"/>
        <v>6.6030092592592515E-2</v>
      </c>
      <c r="R117" s="2">
        <f>ACOS(COS(RADIANS(90-C$2)) *COS(RADIANS(90-C117)) +SIN(RADIANS(90-C$2)) *SIN(RADIANS(90-C117)) *COS(RADIANS(D$2-D117))) *6371</f>
        <v>75.006352577044296</v>
      </c>
      <c r="S117" s="2">
        <f t="shared" si="14"/>
        <v>46.601446856117619</v>
      </c>
      <c r="T117" s="2">
        <f>E117 / 3.2808</f>
        <v>26158.863691782492</v>
      </c>
      <c r="U117" s="2">
        <f>N117 / 3.2808</f>
        <v>0</v>
      </c>
      <c r="V117" s="3">
        <f>IF(E117&gt;E116,(E117-E$2) / (P117/60),(E117-E116) / ((P117-P116)/60))</f>
        <v>886.66432953549611</v>
      </c>
      <c r="W117" s="8">
        <f t="shared" si="15"/>
        <v>4.5043095664446477</v>
      </c>
    </row>
    <row r="118" spans="1:23" x14ac:dyDescent="0.25">
      <c r="A118" t="s">
        <v>13</v>
      </c>
      <c r="B118" s="1">
        <v>0.67068287037037033</v>
      </c>
      <c r="C118">
        <v>37.615333333332998</v>
      </c>
      <c r="D118">
        <v>-97.317833333332999</v>
      </c>
      <c r="E118">
        <v>86294</v>
      </c>
      <c r="F118">
        <v>190</v>
      </c>
      <c r="G118">
        <v>21</v>
      </c>
      <c r="H118" t="s">
        <v>130</v>
      </c>
      <c r="I118" s="2">
        <v>7.8</v>
      </c>
      <c r="J118" s="2">
        <v>2.2000000000000002</v>
      </c>
      <c r="K118" s="2">
        <v>21.1</v>
      </c>
      <c r="N118" s="3">
        <v>0</v>
      </c>
      <c r="O118" t="s">
        <v>135</v>
      </c>
      <c r="P118" s="3">
        <f t="shared" si="12"/>
        <v>5736.9999999999918</v>
      </c>
      <c r="Q118" s="10">
        <f t="shared" si="13"/>
        <v>6.640046296296287E-2</v>
      </c>
      <c r="R118" s="2">
        <f>ACOS(COS(RADIANS(90-C$2)) *COS(RADIANS(90-C118)) +SIN(RADIANS(90-C$2)) *SIN(RADIANS(90-C118)) *COS(RADIANS(D$2-D118))) *6371</f>
        <v>75.174719334362166</v>
      </c>
      <c r="S118" s="2">
        <f t="shared" si="14"/>
        <v>46.706053122439208</v>
      </c>
      <c r="T118" s="2">
        <f>E118 / 3.2808</f>
        <v>26302.731041209459</v>
      </c>
      <c r="U118" s="2">
        <f>N118 / 3.2808</f>
        <v>0</v>
      </c>
      <c r="V118" s="3">
        <f>IF(E118&gt;E117,(E118-E$2) / (P118/60),(E118-E117) / ((P118-P117)/60))</f>
        <v>886.65504619139051</v>
      </c>
      <c r="W118" s="8">
        <f t="shared" si="15"/>
        <v>4.504262406483126</v>
      </c>
    </row>
    <row r="119" spans="1:23" x14ac:dyDescent="0.25">
      <c r="A119" t="s">
        <v>13</v>
      </c>
      <c r="B119" s="1">
        <v>0.6710532407407408</v>
      </c>
      <c r="C119">
        <v>37.612166666667001</v>
      </c>
      <c r="D119">
        <v>-97.319166666667002</v>
      </c>
      <c r="E119">
        <v>86788</v>
      </c>
      <c r="F119">
        <v>199</v>
      </c>
      <c r="G119">
        <v>22</v>
      </c>
      <c r="H119" t="s">
        <v>130</v>
      </c>
      <c r="I119" s="2">
        <v>7.8</v>
      </c>
      <c r="J119" s="2">
        <v>2.5</v>
      </c>
      <c r="K119" s="2">
        <v>20.7</v>
      </c>
      <c r="N119" s="3">
        <v>0</v>
      </c>
      <c r="O119" t="s">
        <v>136</v>
      </c>
      <c r="P119" s="3">
        <f t="shared" si="12"/>
        <v>5769</v>
      </c>
      <c r="Q119" s="10">
        <f t="shared" si="13"/>
        <v>6.6770833333333335E-2</v>
      </c>
      <c r="R119" s="2">
        <f>ACOS(COS(RADIANS(90-C$2)) *COS(RADIANS(90-C119)) +SIN(RADIANS(90-C$2)) *SIN(RADIANS(90-C119)) *COS(RADIANS(D$2-D119))) *6371</f>
        <v>75.336246034156858</v>
      </c>
      <c r="S119" s="2">
        <f t="shared" si="14"/>
        <v>46.806409661021654</v>
      </c>
      <c r="T119" s="2">
        <f>E119 / 3.2808</f>
        <v>26453.304072177518</v>
      </c>
      <c r="U119" s="2">
        <f>N119 / 3.2808</f>
        <v>0</v>
      </c>
      <c r="V119" s="3">
        <f>IF(E119&gt;E118,(E119-E$2) / (P119/60),(E119-E118) / ((P119-P118)/60))</f>
        <v>886.87467498699948</v>
      </c>
      <c r="W119" s="8">
        <f t="shared" si="15"/>
        <v>4.5053781343320711</v>
      </c>
    </row>
    <row r="120" spans="1:23" x14ac:dyDescent="0.25">
      <c r="A120" t="s">
        <v>13</v>
      </c>
      <c r="B120" s="1">
        <v>0.67142361111111104</v>
      </c>
      <c r="C120">
        <v>37.609833333333</v>
      </c>
      <c r="D120">
        <v>-97.321166666666997</v>
      </c>
      <c r="E120">
        <v>87280</v>
      </c>
      <c r="F120">
        <v>232</v>
      </c>
      <c r="G120">
        <v>8</v>
      </c>
      <c r="H120" t="s">
        <v>130</v>
      </c>
      <c r="I120" s="2">
        <v>7.8</v>
      </c>
      <c r="J120" s="2">
        <v>2.7</v>
      </c>
      <c r="K120" s="2">
        <v>20.2</v>
      </c>
      <c r="N120" s="3">
        <v>0</v>
      </c>
      <c r="O120" t="s">
        <v>137</v>
      </c>
      <c r="P120" s="3">
        <f t="shared" si="12"/>
        <v>5800.9999999999891</v>
      </c>
      <c r="Q120" s="10">
        <f t="shared" si="13"/>
        <v>6.7141203703703578E-2</v>
      </c>
      <c r="R120" s="2">
        <f>ACOS(COS(RADIANS(90-C$2)) *COS(RADIANS(90-C120)) +SIN(RADIANS(90-C$2)) *SIN(RADIANS(90-C120)) *COS(RADIANS(D$2-D120))) *6371</f>
        <v>75.392362210897815</v>
      </c>
      <c r="S120" s="2">
        <f t="shared" si="14"/>
        <v>46.841274641630811</v>
      </c>
      <c r="T120" s="2">
        <f>E120 / 3.2808</f>
        <v>26603.267495732747</v>
      </c>
      <c r="U120" s="2">
        <f>N120 / 3.2808</f>
        <v>0</v>
      </c>
      <c r="V120" s="3">
        <f>IF(E120&gt;E119,(E120-E$2) / (P120/60),(E120-E119) / ((P120-P119)/60))</f>
        <v>887.07119462161859</v>
      </c>
      <c r="W120" s="8">
        <f t="shared" si="15"/>
        <v>4.5063764662156514</v>
      </c>
    </row>
    <row r="121" spans="1:23" x14ac:dyDescent="0.25">
      <c r="A121" t="s">
        <v>13</v>
      </c>
      <c r="B121" s="1">
        <v>0.67179398148148151</v>
      </c>
      <c r="C121">
        <v>37.609166666667001</v>
      </c>
      <c r="D121">
        <v>-97.322333333333006</v>
      </c>
      <c r="E121">
        <v>87819</v>
      </c>
      <c r="F121">
        <v>219</v>
      </c>
      <c r="G121">
        <v>6</v>
      </c>
      <c r="H121" t="s">
        <v>130</v>
      </c>
      <c r="I121" s="2">
        <v>7.8</v>
      </c>
      <c r="J121" s="2">
        <v>2.8</v>
      </c>
      <c r="K121" s="2">
        <v>19.7</v>
      </c>
      <c r="L121" s="2">
        <v>-1.6</v>
      </c>
      <c r="M121" s="2">
        <v>1.5</v>
      </c>
      <c r="N121" s="3">
        <v>0</v>
      </c>
      <c r="O121" t="s">
        <v>138</v>
      </c>
      <c r="P121" s="3">
        <f t="shared" si="12"/>
        <v>5832.9999999999973</v>
      </c>
      <c r="Q121" s="10">
        <f t="shared" si="13"/>
        <v>6.7511574074074043E-2</v>
      </c>
      <c r="R121" s="2">
        <f>ACOS(COS(RADIANS(90-C$2)) *COS(RADIANS(90-C121)) +SIN(RADIANS(90-C$2)) *SIN(RADIANS(90-C121)) *COS(RADIANS(D$2-D121))) *6371</f>
        <v>75.371343967339499</v>
      </c>
      <c r="S121" s="2">
        <f t="shared" si="14"/>
        <v>46.828216006908029</v>
      </c>
      <c r="T121" s="2">
        <f>E121 / 3.2808</f>
        <v>26767.55669348939</v>
      </c>
      <c r="U121" s="2">
        <f>N121 / 3.2808</f>
        <v>0</v>
      </c>
      <c r="V121" s="3">
        <f>IF(E121&gt;E120,(E121-E$2) / (P121/60),(E121-E120) / ((P121-P120)/60))</f>
        <v>887.7490142293849</v>
      </c>
      <c r="W121" s="8">
        <f t="shared" si="15"/>
        <v>4.5098198316944282</v>
      </c>
    </row>
    <row r="122" spans="1:23" x14ac:dyDescent="0.25">
      <c r="A122" t="s">
        <v>13</v>
      </c>
      <c r="B122" s="1">
        <v>0.67216435185185175</v>
      </c>
      <c r="C122">
        <v>37.608833333333003</v>
      </c>
      <c r="D122">
        <v>-97.322833333332994</v>
      </c>
      <c r="E122">
        <v>88338</v>
      </c>
      <c r="F122">
        <v>224</v>
      </c>
      <c r="G122">
        <v>7</v>
      </c>
      <c r="H122" t="s">
        <v>130</v>
      </c>
      <c r="I122" s="2">
        <v>7.8</v>
      </c>
      <c r="J122" s="2">
        <v>3</v>
      </c>
      <c r="K122" s="2">
        <v>19.3</v>
      </c>
      <c r="N122" s="3">
        <v>0</v>
      </c>
      <c r="O122" t="s">
        <v>139</v>
      </c>
      <c r="P122" s="3">
        <f t="shared" si="12"/>
        <v>5864.9999999999864</v>
      </c>
      <c r="Q122" s="10">
        <f t="shared" si="13"/>
        <v>6.7881944444444287E-2</v>
      </c>
      <c r="R122" s="2">
        <f>ACOS(COS(RADIANS(90-C$2)) *COS(RADIANS(90-C122)) +SIN(RADIANS(90-C$2)) *SIN(RADIANS(90-C122)) *COS(RADIANS(D$2-D122))) *6371</f>
        <v>75.366125810380666</v>
      </c>
      <c r="S122" s="2">
        <f t="shared" si="14"/>
        <v>46.824973965989507</v>
      </c>
      <c r="T122" s="2">
        <f>E122 / 3.2808</f>
        <v>26925.749817117776</v>
      </c>
      <c r="U122" s="2">
        <f>N122 / 3.2808</f>
        <v>0</v>
      </c>
      <c r="V122" s="3">
        <f>IF(E122&gt;E121,(E122-E$2) / (P122/60),(E122-E121) / ((P122-P121)/60))</f>
        <v>888.21483375959281</v>
      </c>
      <c r="W122" s="8">
        <f t="shared" si="15"/>
        <v>4.5121862236832113</v>
      </c>
    </row>
    <row r="123" spans="1:23" x14ac:dyDescent="0.25">
      <c r="A123" t="s">
        <v>13</v>
      </c>
      <c r="B123" s="1">
        <v>0.67253472222222221</v>
      </c>
      <c r="C123">
        <v>37.608833333333003</v>
      </c>
      <c r="D123">
        <v>-97.323833333332999</v>
      </c>
      <c r="E123">
        <v>88864</v>
      </c>
      <c r="F123">
        <v>330</v>
      </c>
      <c r="G123">
        <v>2</v>
      </c>
      <c r="H123" t="s">
        <v>130</v>
      </c>
      <c r="I123" s="2">
        <v>7.8</v>
      </c>
      <c r="J123" s="2">
        <v>3.3</v>
      </c>
      <c r="K123" s="2">
        <v>18.8</v>
      </c>
      <c r="N123" s="3">
        <v>0</v>
      </c>
      <c r="O123" t="s">
        <v>140</v>
      </c>
      <c r="P123" s="3">
        <f t="shared" si="12"/>
        <v>5896.9999999999945</v>
      </c>
      <c r="Q123" s="10">
        <f t="shared" si="13"/>
        <v>6.8252314814814752E-2</v>
      </c>
      <c r="R123" s="2">
        <f>ACOS(COS(RADIANS(90-C$2)) *COS(RADIANS(90-C123)) +SIN(RADIANS(90-C$2)) *SIN(RADIANS(90-C123)) *COS(RADIANS(D$2-D123))) *6371</f>
        <v>75.303579756557184</v>
      </c>
      <c r="S123" s="2">
        <f t="shared" si="14"/>
        <v>46.786114102748975</v>
      </c>
      <c r="T123" s="2">
        <f>E123 / 3.2808</f>
        <v>27086.076566691048</v>
      </c>
      <c r="U123" s="2">
        <f>N123 / 3.2808</f>
        <v>0</v>
      </c>
      <c r="V123" s="3">
        <f>IF(E123&gt;E122,(E123-E$2) / (P123/60),(E123-E122) / ((P123-P122)/60))</f>
        <v>888.7468204171621</v>
      </c>
      <c r="W123" s="8">
        <f t="shared" si="15"/>
        <v>4.514888748766368</v>
      </c>
    </row>
    <row r="124" spans="1:23" x14ac:dyDescent="0.25">
      <c r="A124" t="s">
        <v>13</v>
      </c>
      <c r="B124" s="1">
        <v>0.67290509259259268</v>
      </c>
      <c r="C124">
        <v>37.608166666667003</v>
      </c>
      <c r="D124">
        <v>-97.324333333333001</v>
      </c>
      <c r="E124">
        <v>89386</v>
      </c>
      <c r="F124">
        <v>195</v>
      </c>
      <c r="G124">
        <v>7</v>
      </c>
      <c r="H124" t="s">
        <v>130</v>
      </c>
      <c r="I124" s="2">
        <v>7.8</v>
      </c>
      <c r="J124" s="2">
        <v>3.5</v>
      </c>
      <c r="K124" s="2">
        <v>18.399999999999999</v>
      </c>
      <c r="N124" s="3">
        <v>0</v>
      </c>
      <c r="O124" t="s">
        <v>141</v>
      </c>
      <c r="P124" s="3">
        <f t="shared" si="12"/>
        <v>5929.0000000000027</v>
      </c>
      <c r="Q124" s="10">
        <f t="shared" si="13"/>
        <v>6.8622685185185217E-2</v>
      </c>
      <c r="R124" s="2">
        <f>ACOS(COS(RADIANS(90-C$2)) *COS(RADIANS(90-C124)) +SIN(RADIANS(90-C$2)) *SIN(RADIANS(90-C124)) *COS(RADIANS(D$2-D124))) *6371</f>
        <v>75.324586278302107</v>
      </c>
      <c r="S124" s="2">
        <f t="shared" si="14"/>
        <v>46.799165454709097</v>
      </c>
      <c r="T124" s="2">
        <f>E124 / 3.2808</f>
        <v>27245.184101438674</v>
      </c>
      <c r="U124" s="2">
        <f>N124 / 3.2808</f>
        <v>0</v>
      </c>
      <c r="V124" s="3">
        <f>IF(E124&gt;E123,(E124-E$2) / (P124/60),(E124-E123) / ((P124-P123)/60))</f>
        <v>889.23258559622161</v>
      </c>
      <c r="W124" s="8">
        <f t="shared" si="15"/>
        <v>4.51735646588343</v>
      </c>
    </row>
    <row r="125" spans="1:23" x14ac:dyDescent="0.25">
      <c r="A125" t="s">
        <v>13</v>
      </c>
      <c r="B125" s="1">
        <v>0.67327546296296292</v>
      </c>
      <c r="C125">
        <v>37.607500000000002</v>
      </c>
      <c r="D125">
        <v>-97.325333333333006</v>
      </c>
      <c r="E125">
        <v>89889</v>
      </c>
      <c r="F125">
        <v>251</v>
      </c>
      <c r="G125">
        <v>10</v>
      </c>
      <c r="H125" t="s">
        <v>130</v>
      </c>
      <c r="I125" s="2">
        <v>7.8</v>
      </c>
      <c r="J125" s="2">
        <v>3.7</v>
      </c>
      <c r="K125" s="2">
        <v>17.899999999999999</v>
      </c>
      <c r="N125" s="3">
        <v>0</v>
      </c>
      <c r="O125" t="s">
        <v>142</v>
      </c>
      <c r="P125" s="3">
        <f t="shared" si="12"/>
        <v>5960.9999999999918</v>
      </c>
      <c r="Q125" s="10">
        <f t="shared" si="13"/>
        <v>6.899305555555546E-2</v>
      </c>
      <c r="R125" s="2">
        <f>ACOS(COS(RADIANS(90-C$2)) *COS(RADIANS(90-C125)) +SIN(RADIANS(90-C$2)) *SIN(RADIANS(90-C125)) *COS(RADIANS(D$2-D125))) *6371</f>
        <v>75.314498881351369</v>
      </c>
      <c r="S125" s="2">
        <f t="shared" si="14"/>
        <v>46.792898154983604</v>
      </c>
      <c r="T125" s="2">
        <f>E125 / 3.2808</f>
        <v>27398.500365764445</v>
      </c>
      <c r="U125" s="2">
        <f>N125 / 3.2808</f>
        <v>0</v>
      </c>
      <c r="V125" s="3">
        <f>IF(E125&gt;E124,(E125-E$2) / (P125/60),(E125-E124) / ((P125-P124)/60))</f>
        <v>889.52189229995088</v>
      </c>
      <c r="W125" s="8">
        <f t="shared" si="15"/>
        <v>4.5188261618098782</v>
      </c>
    </row>
    <row r="126" spans="1:23" x14ac:dyDescent="0.25">
      <c r="A126" t="s">
        <v>13</v>
      </c>
      <c r="B126" s="1">
        <v>0.67401620370370363</v>
      </c>
      <c r="C126">
        <v>37.605833333333003</v>
      </c>
      <c r="D126">
        <v>-97.326999999999998</v>
      </c>
      <c r="E126">
        <v>90936</v>
      </c>
      <c r="F126">
        <v>137</v>
      </c>
      <c r="G126">
        <v>7</v>
      </c>
      <c r="H126" t="s">
        <v>14</v>
      </c>
      <c r="I126" s="2">
        <v>7.8</v>
      </c>
      <c r="J126" s="2">
        <v>4.2</v>
      </c>
      <c r="K126" s="2">
        <v>17.2</v>
      </c>
      <c r="N126" s="3">
        <v>0</v>
      </c>
      <c r="O126" t="s">
        <v>143</v>
      </c>
      <c r="P126" s="3">
        <f t="shared" si="12"/>
        <v>6024.9999999999891</v>
      </c>
      <c r="Q126" s="10">
        <f t="shared" si="13"/>
        <v>6.9733796296296169E-2</v>
      </c>
      <c r="R126" s="2">
        <f>ACOS(COS(RADIANS(90-C$2)) *COS(RADIANS(90-C126)) +SIN(RADIANS(90-C$2)) *SIN(RADIANS(90-C126)) *COS(RADIANS(D$2-D126))) *6371</f>
        <v>75.341825473830212</v>
      </c>
      <c r="S126" s="2">
        <f t="shared" si="14"/>
        <v>46.80987616689071</v>
      </c>
      <c r="T126" s="2">
        <f>E126 / 3.2808</f>
        <v>27717.629846378932</v>
      </c>
      <c r="U126" s="2">
        <f>N126 / 3.2808</f>
        <v>0</v>
      </c>
      <c r="V126" s="3">
        <f>IF(E126&gt;E125,(E126-E$2) / (P126/60),(E126-E125) / ((P126-P125)/60))</f>
        <v>890.4995850622422</v>
      </c>
      <c r="W126" s="8">
        <f t="shared" si="15"/>
        <v>4.5237929014378713</v>
      </c>
    </row>
    <row r="127" spans="1:23" x14ac:dyDescent="0.25">
      <c r="A127" t="s">
        <v>13</v>
      </c>
      <c r="B127" s="1">
        <v>0.6743865740740741</v>
      </c>
      <c r="C127">
        <v>37.604666666667001</v>
      </c>
      <c r="D127">
        <v>-97.326833333332999</v>
      </c>
      <c r="E127">
        <v>91450</v>
      </c>
      <c r="F127">
        <v>173</v>
      </c>
      <c r="G127">
        <v>12</v>
      </c>
      <c r="H127" t="s">
        <v>14</v>
      </c>
      <c r="I127" s="2">
        <v>7.8</v>
      </c>
      <c r="J127" s="2">
        <v>4.5</v>
      </c>
      <c r="K127" s="2">
        <v>16.899999999999999</v>
      </c>
      <c r="N127" s="3">
        <v>0</v>
      </c>
      <c r="O127" t="s">
        <v>144</v>
      </c>
      <c r="P127" s="3">
        <f t="shared" si="12"/>
        <v>6056.9999999999973</v>
      </c>
      <c r="Q127" s="10">
        <f t="shared" si="13"/>
        <v>7.0104166666666634E-2</v>
      </c>
      <c r="R127" s="2">
        <f>ACOS(COS(RADIANS(90-C$2)) *COS(RADIANS(90-C127)) +SIN(RADIANS(90-C$2)) *SIN(RADIANS(90-C127)) *COS(RADIANS(D$2-D127))) *6371</f>
        <v>75.444141922184002</v>
      </c>
      <c r="S127" s="2">
        <f t="shared" si="14"/>
        <v>46.873445376252917</v>
      </c>
      <c r="T127" s="2">
        <f>E127 / 3.2808</f>
        <v>27874.298951475248</v>
      </c>
      <c r="U127" s="2">
        <f>N127 / 3.2808</f>
        <v>0</v>
      </c>
      <c r="V127" s="3">
        <f>IF(E127&gt;E126,(E127-E$2) / (P127/60),(E127-E126) / ((P127-P126)/60))</f>
        <v>890.88657751362098</v>
      </c>
      <c r="W127" s="8">
        <f t="shared" si="15"/>
        <v>4.5257588469967738</v>
      </c>
    </row>
    <row r="128" spans="1:23" x14ac:dyDescent="0.25">
      <c r="A128" t="s">
        <v>13</v>
      </c>
      <c r="B128" s="1">
        <v>0.67475694444444445</v>
      </c>
      <c r="C128">
        <v>37.603333333332998</v>
      </c>
      <c r="D128">
        <v>-97.327500000000001</v>
      </c>
      <c r="E128">
        <v>91955</v>
      </c>
      <c r="F128">
        <v>205</v>
      </c>
      <c r="G128">
        <v>10</v>
      </c>
      <c r="H128" t="s">
        <v>14</v>
      </c>
      <c r="I128" s="2">
        <v>7.8</v>
      </c>
      <c r="J128" s="2">
        <v>4.7</v>
      </c>
      <c r="K128" s="2">
        <v>16.399999999999999</v>
      </c>
      <c r="N128" s="3">
        <v>0</v>
      </c>
      <c r="O128" t="s">
        <v>145</v>
      </c>
      <c r="P128" s="3">
        <f t="shared" si="12"/>
        <v>6088.9999999999955</v>
      </c>
      <c r="Q128" s="10">
        <f t="shared" si="13"/>
        <v>7.0474537037036988E-2</v>
      </c>
      <c r="R128" s="2">
        <f>ACOS(COS(RADIANS(90-C$2)) *COS(RADIANS(90-C128)) +SIN(RADIANS(90-C$2)) *SIN(RADIANS(90-C128)) *COS(RADIANS(D$2-D128))) *6371</f>
        <v>75.508035903711587</v>
      </c>
      <c r="S128" s="2">
        <f t="shared" si="14"/>
        <v>46.913142706976004</v>
      </c>
      <c r="T128" s="2">
        <f>E128 / 3.2808</f>
        <v>28028.224823213848</v>
      </c>
      <c r="U128" s="2">
        <f>N128 / 3.2808</f>
        <v>0</v>
      </c>
      <c r="V128" s="3">
        <f>IF(E128&gt;E127,(E128-E$2) / (P128/60),(E128-E127) / ((P128-P127)/60))</f>
        <v>891.1808178682877</v>
      </c>
      <c r="W128" s="8">
        <f t="shared" si="15"/>
        <v>4.5272536061747521</v>
      </c>
    </row>
    <row r="129" spans="1:23" x14ac:dyDescent="0.25">
      <c r="A129" t="s">
        <v>13</v>
      </c>
      <c r="B129" s="1">
        <v>0.67512731481481481</v>
      </c>
      <c r="C129">
        <v>37.602333333333</v>
      </c>
      <c r="D129">
        <v>-97.328666666667004</v>
      </c>
      <c r="E129">
        <v>92432</v>
      </c>
      <c r="F129">
        <v>233</v>
      </c>
      <c r="G129">
        <v>8</v>
      </c>
      <c r="H129" t="s">
        <v>14</v>
      </c>
      <c r="I129" s="2">
        <v>7.8</v>
      </c>
      <c r="J129" s="2">
        <v>4.9000000000000004</v>
      </c>
      <c r="K129" s="2">
        <v>16.100000000000001</v>
      </c>
      <c r="N129" s="3">
        <v>0</v>
      </c>
      <c r="O129" t="s">
        <v>146</v>
      </c>
      <c r="P129" s="3">
        <f t="shared" si="12"/>
        <v>6120.9999999999945</v>
      </c>
      <c r="Q129" s="10">
        <f t="shared" si="13"/>
        <v>7.0844907407407343E-2</v>
      </c>
      <c r="R129" s="2">
        <f>ACOS(COS(RADIANS(90-C$2)) *COS(RADIANS(90-C129)) +SIN(RADIANS(90-C$2)) *SIN(RADIANS(90-C129)) *COS(RADIANS(D$2-D129))) *6371</f>
        <v>75.514890635520828</v>
      </c>
      <c r="S129" s="2">
        <f t="shared" si="14"/>
        <v>46.917401551849089</v>
      </c>
      <c r="T129" s="2">
        <f>E129 / 3.2808</f>
        <v>28173.616191172885</v>
      </c>
      <c r="U129" s="2">
        <f>N129 / 3.2808</f>
        <v>0</v>
      </c>
      <c r="V129" s="3">
        <f>IF(E129&gt;E128,(E129-E$2) / (P129/60),(E129-E128) / ((P129-P128)/60))</f>
        <v>891.19751674563054</v>
      </c>
      <c r="W129" s="8">
        <f t="shared" si="15"/>
        <v>4.5273384375032029</v>
      </c>
    </row>
    <row r="130" spans="1:23" x14ac:dyDescent="0.25">
      <c r="A130" t="s">
        <v>13</v>
      </c>
      <c r="B130" s="1">
        <v>0.67586805555555562</v>
      </c>
      <c r="C130">
        <v>37.600833333333</v>
      </c>
      <c r="D130">
        <v>-97.327500000000001</v>
      </c>
      <c r="E130">
        <v>93388</v>
      </c>
      <c r="F130">
        <v>156</v>
      </c>
      <c r="G130">
        <v>9</v>
      </c>
      <c r="H130" t="s">
        <v>14</v>
      </c>
      <c r="I130" s="2">
        <v>7.8</v>
      </c>
      <c r="J130" s="2">
        <v>5.4</v>
      </c>
      <c r="K130" s="2">
        <v>15.5</v>
      </c>
      <c r="L130" s="2">
        <v>8.6</v>
      </c>
      <c r="M130" s="2">
        <v>0.4</v>
      </c>
      <c r="N130" s="3">
        <v>0</v>
      </c>
      <c r="O130" t="s">
        <v>147</v>
      </c>
      <c r="P130" s="3">
        <f t="shared" ref="P130:P161" si="16">(B130-B$2) *86400</f>
        <v>6185.0000000000009</v>
      </c>
      <c r="Q130" s="10">
        <f t="shared" ref="Q130:Q161" si="17">(B130-B$2)</f>
        <v>7.1585648148148162E-2</v>
      </c>
      <c r="R130" s="2">
        <f>ACOS(COS(RADIANS(90-C$2)) *COS(RADIANS(90-C130)) +SIN(RADIANS(90-C$2)) *SIN(RADIANS(90-C130)) *COS(RADIANS(D$2-D130))) *6371</f>
        <v>75.705830344476325</v>
      </c>
      <c r="S130" s="2">
        <f t="shared" ref="S130:S161" si="18">R130 * 0.6213</f>
        <v>47.036032393023142</v>
      </c>
      <c r="T130" s="2">
        <f>E130 / 3.2808</f>
        <v>28465.008534503777</v>
      </c>
      <c r="U130" s="2">
        <f>N130 / 3.2808</f>
        <v>0</v>
      </c>
      <c r="V130" s="3">
        <f>IF(E130&gt;E129,(E130-E$2) / (P130/60),(E130-E129) / ((P130-P129)/60))</f>
        <v>891.24979789814063</v>
      </c>
      <c r="W130" s="8">
        <f t="shared" ref="W130:W161" si="19">V130 / 3.2808 / 60</f>
        <v>4.5276040289875459</v>
      </c>
    </row>
    <row r="131" spans="1:23" x14ac:dyDescent="0.25">
      <c r="A131" t="s">
        <v>13</v>
      </c>
      <c r="B131" s="1">
        <v>0.67623842592592587</v>
      </c>
      <c r="C131">
        <v>37.600166666667</v>
      </c>
      <c r="D131">
        <v>-97.327500000000001</v>
      </c>
      <c r="E131">
        <v>93892</v>
      </c>
      <c r="F131">
        <v>201</v>
      </c>
      <c r="G131">
        <v>2</v>
      </c>
      <c r="H131" t="s">
        <v>14</v>
      </c>
      <c r="I131" s="2">
        <v>7.8</v>
      </c>
      <c r="J131" s="2">
        <v>5.6</v>
      </c>
      <c r="K131" s="2">
        <v>15.2</v>
      </c>
      <c r="N131" s="3">
        <v>0</v>
      </c>
      <c r="O131" t="s">
        <v>148</v>
      </c>
      <c r="P131" s="3">
        <f t="shared" si="16"/>
        <v>6216.99999999999</v>
      </c>
      <c r="Q131" s="10">
        <f t="shared" si="17"/>
        <v>7.1956018518518405E-2</v>
      </c>
      <c r="R131" s="2">
        <f>ACOS(COS(RADIANS(90-C$2)) *COS(RADIANS(90-C131)) +SIN(RADIANS(90-C$2)) *SIN(RADIANS(90-C131)) *COS(RADIANS(D$2-D131))) *6371</f>
        <v>75.75866058214315</v>
      </c>
      <c r="S131" s="2">
        <f t="shared" si="18"/>
        <v>47.068855819685538</v>
      </c>
      <c r="T131" s="2">
        <f>E131 / 3.2808</f>
        <v>28618.629602535966</v>
      </c>
      <c r="U131" s="2">
        <f>N131 / 3.2808</f>
        <v>0</v>
      </c>
      <c r="V131" s="3">
        <f>IF(E131&gt;E130,(E131-E$2) / (P131/60),(E131-E130) / ((P131-P130)/60))</f>
        <v>891.52645970725575</v>
      </c>
      <c r="W131" s="8">
        <f t="shared" si="19"/>
        <v>4.5290094880682341</v>
      </c>
    </row>
    <row r="132" spans="1:23" x14ac:dyDescent="0.25">
      <c r="A132" t="s">
        <v>13</v>
      </c>
      <c r="B132" s="1">
        <v>0.67660879629629633</v>
      </c>
      <c r="C132">
        <v>37.599166666667003</v>
      </c>
      <c r="D132">
        <v>-97.327500000000001</v>
      </c>
      <c r="E132">
        <v>94409</v>
      </c>
      <c r="F132">
        <v>127</v>
      </c>
      <c r="G132">
        <v>6</v>
      </c>
      <c r="H132" t="s">
        <v>14</v>
      </c>
      <c r="I132" s="2">
        <v>7.8</v>
      </c>
      <c r="J132" s="2">
        <v>5.9</v>
      </c>
      <c r="K132" s="2">
        <v>14.8</v>
      </c>
      <c r="N132" s="3">
        <v>0</v>
      </c>
      <c r="O132" t="s">
        <v>149</v>
      </c>
      <c r="P132" s="3">
        <f t="shared" si="16"/>
        <v>6248.9999999999982</v>
      </c>
      <c r="Q132" s="10">
        <f t="shared" si="17"/>
        <v>7.2326388888888871E-2</v>
      </c>
      <c r="R132" s="2">
        <f>ACOS(COS(RADIANS(90-C$2)) *COS(RADIANS(90-C132)) +SIN(RADIANS(90-C$2)) *SIN(RADIANS(90-C132)) *COS(RADIANS(D$2-D132))) *6371</f>
        <v>75.837972793909302</v>
      </c>
      <c r="S132" s="2">
        <f t="shared" si="18"/>
        <v>47.118132496855843</v>
      </c>
      <c r="T132" s="2">
        <f>E132 / 3.2808</f>
        <v>28776.213118751522</v>
      </c>
      <c r="U132" s="2">
        <f>N132 / 3.2808</f>
        <v>0</v>
      </c>
      <c r="V132" s="3">
        <f>IF(E132&gt;E131,(E132-E$2) / (P132/60),(E132-E131) / ((P132-P131)/60))</f>
        <v>891.92510801728304</v>
      </c>
      <c r="W132" s="8">
        <f t="shared" si="19"/>
        <v>4.5310346461090942</v>
      </c>
    </row>
    <row r="133" spans="1:23" x14ac:dyDescent="0.25">
      <c r="A133" t="s">
        <v>13</v>
      </c>
      <c r="B133" s="1">
        <v>0.67697916666666658</v>
      </c>
      <c r="C133">
        <v>37.597999999999999</v>
      </c>
      <c r="D133">
        <v>-97.325999999999993</v>
      </c>
      <c r="E133">
        <v>94952</v>
      </c>
      <c r="F133">
        <v>123</v>
      </c>
      <c r="G133">
        <v>15</v>
      </c>
      <c r="H133" t="s">
        <v>14</v>
      </c>
      <c r="I133" s="2">
        <v>7.8</v>
      </c>
      <c r="J133" s="2">
        <v>6.1</v>
      </c>
      <c r="K133" s="2">
        <v>14.5</v>
      </c>
      <c r="N133" s="3">
        <v>0</v>
      </c>
      <c r="O133" t="s">
        <v>150</v>
      </c>
      <c r="P133" s="3">
        <f t="shared" si="16"/>
        <v>6280.9999999999873</v>
      </c>
      <c r="Q133" s="10">
        <f t="shared" si="17"/>
        <v>7.2696759259259114E-2</v>
      </c>
      <c r="R133" s="2">
        <f>ACOS(COS(RADIANS(90-C$2)) *COS(RADIANS(90-C133)) +SIN(RADIANS(90-C$2)) *SIN(RADIANS(90-C133)) *COS(RADIANS(D$2-D133))) *6371</f>
        <v>76.023124579674175</v>
      </c>
      <c r="S133" s="2">
        <f t="shared" si="18"/>
        <v>47.233167301351564</v>
      </c>
      <c r="T133" s="2">
        <f>E133 / 3.2808</f>
        <v>28941.72153133382</v>
      </c>
      <c r="U133" s="2">
        <f>N133 / 3.2808</f>
        <v>0</v>
      </c>
      <c r="V133" s="3">
        <f>IF(E133&gt;E132,(E133-E$2) / (P133/60),(E133-E132) / ((P133-P132)/60))</f>
        <v>892.56806241044603</v>
      </c>
      <c r="W133" s="8">
        <f t="shared" si="19"/>
        <v>4.5343008941439384</v>
      </c>
    </row>
    <row r="134" spans="1:23" x14ac:dyDescent="0.25">
      <c r="A134" t="s">
        <v>13</v>
      </c>
      <c r="B134" s="1">
        <v>0.67734953703703704</v>
      </c>
      <c r="C134">
        <v>37.596666666666998</v>
      </c>
      <c r="D134">
        <v>-97.323499999999996</v>
      </c>
      <c r="E134">
        <v>95490</v>
      </c>
      <c r="F134">
        <v>138</v>
      </c>
      <c r="G134">
        <v>16</v>
      </c>
      <c r="H134" t="s">
        <v>14</v>
      </c>
      <c r="I134" s="2">
        <v>7.8</v>
      </c>
      <c r="J134" s="2">
        <v>6.3</v>
      </c>
      <c r="K134" s="2">
        <v>14</v>
      </c>
      <c r="N134" s="3">
        <v>0</v>
      </c>
      <c r="O134" t="s">
        <v>151</v>
      </c>
      <c r="P134" s="3">
        <f t="shared" si="16"/>
        <v>6312.9999999999955</v>
      </c>
      <c r="Q134" s="10">
        <f t="shared" si="17"/>
        <v>7.3067129629629579E-2</v>
      </c>
      <c r="R134" s="2">
        <f>ACOS(COS(RADIANS(90-C$2)) *COS(RADIANS(90-C134)) +SIN(RADIANS(90-C$2)) *SIN(RADIANS(90-C134)) *COS(RADIANS(D$2-D134))) *6371</f>
        <v>76.283239830068155</v>
      </c>
      <c r="S134" s="2">
        <f t="shared" si="18"/>
        <v>47.394776906421342</v>
      </c>
      <c r="T134" s="2">
        <f>E134 / 3.2808</f>
        <v>29105.705925384053</v>
      </c>
      <c r="U134" s="2">
        <f>N134 / 3.2808</f>
        <v>0</v>
      </c>
      <c r="V134" s="3">
        <f>IF(E134&gt;E133,(E134-E$2) / (P134/60),(E134-E133) / ((P134-P133)/60))</f>
        <v>893.15697766513597</v>
      </c>
      <c r="W134" s="8">
        <f t="shared" si="19"/>
        <v>4.5372926200171504</v>
      </c>
    </row>
    <row r="135" spans="1:23" x14ac:dyDescent="0.25">
      <c r="A135" t="s">
        <v>13</v>
      </c>
      <c r="B135" s="1">
        <v>0.67771990740740751</v>
      </c>
      <c r="C135">
        <v>37.594833333333</v>
      </c>
      <c r="D135">
        <v>-97.321666666666999</v>
      </c>
      <c r="E135">
        <v>95970</v>
      </c>
      <c r="F135">
        <v>129</v>
      </c>
      <c r="G135">
        <v>16</v>
      </c>
      <c r="H135" t="s">
        <v>14</v>
      </c>
      <c r="I135" s="2">
        <v>7.8</v>
      </c>
      <c r="J135" s="2">
        <v>6.5</v>
      </c>
      <c r="K135" s="2">
        <v>13.7</v>
      </c>
      <c r="N135" s="3">
        <v>0</v>
      </c>
      <c r="O135" t="s">
        <v>152</v>
      </c>
      <c r="P135" s="3">
        <f t="shared" si="16"/>
        <v>6345.0000000000036</v>
      </c>
      <c r="Q135" s="10">
        <f t="shared" si="17"/>
        <v>7.3437500000000044E-2</v>
      </c>
      <c r="R135" s="2">
        <f>ACOS(COS(RADIANS(90-C$2)) *COS(RADIANS(90-C135)) +SIN(RADIANS(90-C$2)) *SIN(RADIANS(90-C135)) *COS(RADIANS(D$2-D135))) *6371</f>
        <v>76.541855309536231</v>
      </c>
      <c r="S135" s="2">
        <f t="shared" si="18"/>
        <v>47.55545470381486</v>
      </c>
      <c r="T135" s="2">
        <f>E135 / 3.2808</f>
        <v>29252.011704462326</v>
      </c>
      <c r="U135" s="2">
        <f>N135 / 3.2808</f>
        <v>0</v>
      </c>
      <c r="V135" s="3">
        <f>IF(E135&gt;E134,(E135-E$2) / (P135/60),(E135-E134) / ((P135-P134)/60))</f>
        <v>893.19148936170166</v>
      </c>
      <c r="W135" s="8">
        <f t="shared" si="19"/>
        <v>4.5374679415676136</v>
      </c>
    </row>
    <row r="136" spans="1:23" x14ac:dyDescent="0.25">
      <c r="A136" t="s">
        <v>13</v>
      </c>
      <c r="B136" s="1">
        <v>0.67809027777777775</v>
      </c>
      <c r="C136">
        <v>37.593499999999999</v>
      </c>
      <c r="D136">
        <v>-97.320666666666995</v>
      </c>
      <c r="E136">
        <v>96420</v>
      </c>
      <c r="F136">
        <v>143</v>
      </c>
      <c r="G136">
        <v>9</v>
      </c>
      <c r="H136" t="s">
        <v>14</v>
      </c>
      <c r="I136" s="2">
        <v>7.8</v>
      </c>
      <c r="J136" s="2">
        <v>6.7</v>
      </c>
      <c r="K136" s="2">
        <v>13.5</v>
      </c>
      <c r="N136" s="3">
        <v>0</v>
      </c>
      <c r="O136" t="s">
        <v>153</v>
      </c>
      <c r="P136" s="3">
        <f t="shared" si="16"/>
        <v>6376.9999999999927</v>
      </c>
      <c r="Q136" s="10">
        <f t="shared" si="17"/>
        <v>7.3807870370370288E-2</v>
      </c>
      <c r="R136" s="2">
        <f>ACOS(COS(RADIANS(90-C$2)) *COS(RADIANS(90-C136)) +SIN(RADIANS(90-C$2)) *SIN(RADIANS(90-C136)) *COS(RADIANS(D$2-D136))) *6371</f>
        <v>76.709376127691584</v>
      </c>
      <c r="S136" s="2">
        <f t="shared" si="18"/>
        <v>47.659535388134778</v>
      </c>
      <c r="T136" s="2">
        <f>E136 / 3.2808</f>
        <v>29389.173372348207</v>
      </c>
      <c r="U136" s="2">
        <f>N136 / 3.2808</f>
        <v>0</v>
      </c>
      <c r="V136" s="3">
        <f>IF(E136&gt;E135,(E136-E$2) / (P136/60),(E136-E135) / ((P136-P135)/60))</f>
        <v>892.94339030892365</v>
      </c>
      <c r="W136" s="8">
        <f t="shared" si="19"/>
        <v>4.5362075830535415</v>
      </c>
    </row>
    <row r="137" spans="1:23" x14ac:dyDescent="0.25">
      <c r="A137" t="s">
        <v>13</v>
      </c>
      <c r="B137" s="1">
        <v>0.67846064814814822</v>
      </c>
      <c r="C137">
        <v>37.591833333333</v>
      </c>
      <c r="D137">
        <v>-97.319166666667002</v>
      </c>
      <c r="E137">
        <v>96853</v>
      </c>
      <c r="F137">
        <v>153</v>
      </c>
      <c r="G137">
        <v>9</v>
      </c>
      <c r="H137" t="s">
        <v>14</v>
      </c>
      <c r="I137" s="2">
        <v>7.8</v>
      </c>
      <c r="J137" s="2">
        <v>6.9</v>
      </c>
      <c r="K137" s="2">
        <v>13.2</v>
      </c>
      <c r="N137" s="3">
        <v>0</v>
      </c>
      <c r="O137" t="s">
        <v>154</v>
      </c>
      <c r="P137" s="3">
        <f t="shared" si="16"/>
        <v>6409.0000000000009</v>
      </c>
      <c r="Q137" s="10">
        <f t="shared" si="17"/>
        <v>7.4178240740740753E-2</v>
      </c>
      <c r="R137" s="2">
        <f>ACOS(COS(RADIANS(90-C$2)) *COS(RADIANS(90-C137)) +SIN(RADIANS(90-C$2)) *SIN(RADIANS(90-C137)) *COS(RADIANS(D$2-D137))) *6371</f>
        <v>76.934227816406789</v>
      </c>
      <c r="S137" s="2">
        <f t="shared" si="18"/>
        <v>47.799235742333536</v>
      </c>
      <c r="T137" s="2">
        <f>E137 / 3.2808</f>
        <v>29521.153377225066</v>
      </c>
      <c r="U137" s="2">
        <f>N137 / 3.2808</f>
        <v>0</v>
      </c>
      <c r="V137" s="3">
        <f>IF(E137&gt;E136,(E137-E$2) / (P137/60),(E137-E136) / ((P137-P136)/60))</f>
        <v>892.53861756904348</v>
      </c>
      <c r="W137" s="8">
        <f t="shared" si="19"/>
        <v>4.5341513125307005</v>
      </c>
    </row>
    <row r="138" spans="1:23" x14ac:dyDescent="0.25">
      <c r="A138" t="s">
        <v>13</v>
      </c>
      <c r="B138" s="1">
        <v>0.67883101851851846</v>
      </c>
      <c r="C138">
        <v>37.590666666666998</v>
      </c>
      <c r="D138">
        <v>-97.317499999999995</v>
      </c>
      <c r="E138">
        <v>97305</v>
      </c>
      <c r="F138">
        <v>115</v>
      </c>
      <c r="G138">
        <v>11</v>
      </c>
      <c r="H138" t="s">
        <v>130</v>
      </c>
      <c r="I138" s="2">
        <v>7.8</v>
      </c>
      <c r="J138" s="2">
        <v>7.1</v>
      </c>
      <c r="K138" s="2">
        <v>13.1</v>
      </c>
      <c r="N138" s="3">
        <v>0</v>
      </c>
      <c r="O138" t="s">
        <v>155</v>
      </c>
      <c r="P138" s="3">
        <f t="shared" si="16"/>
        <v>6440.99999999999</v>
      </c>
      <c r="Q138" s="10">
        <f t="shared" si="17"/>
        <v>7.4548611111110996E-2</v>
      </c>
      <c r="R138" s="2">
        <f>ACOS(COS(RADIANS(90-C$2)) *COS(RADIANS(90-C138)) +SIN(RADIANS(90-C$2)) *SIN(RADIANS(90-C138)) *COS(RADIANS(D$2-D138))) *6371</f>
        <v>77.12966702974397</v>
      </c>
      <c r="S138" s="2">
        <f t="shared" si="18"/>
        <v>47.920662125579923</v>
      </c>
      <c r="T138" s="2">
        <f>E138 / 3.2808</f>
        <v>29658.924652523772</v>
      </c>
      <c r="U138" s="2">
        <f>N138 / 3.2808</f>
        <v>0</v>
      </c>
      <c r="V138" s="3">
        <f>IF(E138&gt;E137,(E138-E$2) / (P138/60),(E138-E137) / ((P138-P137)/60))</f>
        <v>892.31485794131481</v>
      </c>
      <c r="W138" s="8">
        <f t="shared" si="19"/>
        <v>4.5330145997994125</v>
      </c>
    </row>
    <row r="139" spans="1:23" x14ac:dyDescent="0.25">
      <c r="A139" t="s">
        <v>13</v>
      </c>
      <c r="B139" s="1">
        <v>0.67920138888888892</v>
      </c>
      <c r="C139">
        <v>37.589833333332997</v>
      </c>
      <c r="D139">
        <v>-97.315166666666997</v>
      </c>
      <c r="E139">
        <v>97787</v>
      </c>
      <c r="F139">
        <v>102</v>
      </c>
      <c r="G139">
        <v>17</v>
      </c>
      <c r="H139" t="s">
        <v>130</v>
      </c>
      <c r="I139" s="2">
        <v>7.8</v>
      </c>
      <c r="J139" s="2">
        <v>7.3</v>
      </c>
      <c r="K139" s="2">
        <v>12.8</v>
      </c>
      <c r="N139" s="3">
        <v>0</v>
      </c>
      <c r="O139" t="s">
        <v>156</v>
      </c>
      <c r="P139" s="3">
        <f t="shared" si="16"/>
        <v>6472.9999999999982</v>
      </c>
      <c r="Q139" s="10">
        <f t="shared" si="17"/>
        <v>7.4918981481481461E-2</v>
      </c>
      <c r="R139" s="2">
        <f>ACOS(COS(RADIANS(90-C$2)) *COS(RADIANS(90-C139)) +SIN(RADIANS(90-C$2)) *SIN(RADIANS(90-C139)) *COS(RADIANS(D$2-D139))) *6371</f>
        <v>77.339812517565804</v>
      </c>
      <c r="S139" s="2">
        <f t="shared" si="18"/>
        <v>48.05122551716363</v>
      </c>
      <c r="T139" s="2">
        <f>E139 / 3.2808</f>
        <v>29805.840039014874</v>
      </c>
      <c r="U139" s="2">
        <f>N139 / 3.2808</f>
        <v>0</v>
      </c>
      <c r="V139" s="3">
        <f>IF(E139&gt;E138,(E139-E$2) / (P139/60),(E139-E138) / ((P139-P138)/60))</f>
        <v>892.37138884597584</v>
      </c>
      <c r="W139" s="8">
        <f t="shared" si="19"/>
        <v>4.5333017802872053</v>
      </c>
    </row>
    <row r="140" spans="1:23" x14ac:dyDescent="0.25">
      <c r="A140" t="s">
        <v>13</v>
      </c>
      <c r="B140" s="1">
        <v>0.67994212962962963</v>
      </c>
      <c r="C140">
        <v>37.591500000000003</v>
      </c>
      <c r="D140">
        <v>-97.306666666666999</v>
      </c>
      <c r="E140">
        <v>97418</v>
      </c>
      <c r="F140">
        <v>75</v>
      </c>
      <c r="G140">
        <v>20</v>
      </c>
      <c r="H140" t="s">
        <v>130</v>
      </c>
      <c r="I140" s="2">
        <v>7.8</v>
      </c>
      <c r="J140" s="2">
        <v>7.8</v>
      </c>
      <c r="K140" s="2">
        <v>13</v>
      </c>
      <c r="N140" s="3">
        <v>98592</v>
      </c>
      <c r="O140" t="s">
        <v>157</v>
      </c>
      <c r="P140" s="3">
        <f t="shared" si="16"/>
        <v>6536.9999999999955</v>
      </c>
      <c r="Q140" s="10">
        <f t="shared" si="17"/>
        <v>7.565972222222217E-2</v>
      </c>
      <c r="R140" s="2">
        <f>ACOS(COS(RADIANS(90-C$2)) *COS(RADIANS(90-C140)) +SIN(RADIANS(90-C$2)) *SIN(RADIANS(90-C140)) *COS(RADIANS(D$2-D140))) *6371</f>
        <v>77.735337434542842</v>
      </c>
      <c r="S140" s="2">
        <f t="shared" si="18"/>
        <v>48.296965148081462</v>
      </c>
      <c r="T140" s="2">
        <f>E140 / 3.2808</f>
        <v>29693.367471348451</v>
      </c>
      <c r="U140" s="2">
        <f>N140 / 3.2808</f>
        <v>30051.207022677394</v>
      </c>
      <c r="V140" s="3">
        <f>IF(E140&gt;E139,(E140-E$2) / (P140/60),(E140-E139) / ((P140-P139)/60))</f>
        <v>-345.93750000001478</v>
      </c>
      <c r="W140" s="8">
        <f t="shared" si="19"/>
        <v>-1.7573838697879318</v>
      </c>
    </row>
    <row r="141" spans="1:23" x14ac:dyDescent="0.25">
      <c r="A141" t="s">
        <v>13</v>
      </c>
      <c r="B141" s="1">
        <v>0.68031249999999999</v>
      </c>
      <c r="C141">
        <v>37.591000000000001</v>
      </c>
      <c r="D141">
        <v>-97.305166666667006</v>
      </c>
      <c r="E141">
        <v>92295</v>
      </c>
      <c r="F141">
        <v>140</v>
      </c>
      <c r="G141">
        <v>7</v>
      </c>
      <c r="H141" t="s">
        <v>130</v>
      </c>
      <c r="I141" s="2">
        <v>7.8</v>
      </c>
      <c r="J141" s="2">
        <v>8</v>
      </c>
      <c r="K141" s="2">
        <v>16.399999999999999</v>
      </c>
      <c r="N141" s="3">
        <v>98592</v>
      </c>
      <c r="O141" t="s">
        <v>158</v>
      </c>
      <c r="P141" s="3">
        <f t="shared" si="16"/>
        <v>6568.9999999999945</v>
      </c>
      <c r="Q141" s="10">
        <f t="shared" si="17"/>
        <v>7.6030092592592524E-2</v>
      </c>
      <c r="R141" s="2">
        <f>ACOS(COS(RADIANS(90-C$2)) *COS(RADIANS(90-C141)) +SIN(RADIANS(90-C$2)) *SIN(RADIANS(90-C141)) *COS(RADIANS(D$2-D141))) *6371</f>
        <v>77.868105382153075</v>
      </c>
      <c r="S141" s="2">
        <f t="shared" si="18"/>
        <v>48.379453873931702</v>
      </c>
      <c r="T141" s="2">
        <f>E141 / 3.2808</f>
        <v>28131.858083394294</v>
      </c>
      <c r="U141" s="2">
        <f>N141 / 3.2808</f>
        <v>30051.207022677394</v>
      </c>
      <c r="V141" s="3">
        <f>IF(E141&gt;E140,(E141-E$2) / (P141/60),(E141-E140) / ((P141-P140)/60))</f>
        <v>-9605.6250000002728</v>
      </c>
      <c r="W141" s="8">
        <f t="shared" si="19"/>
        <v>-48.797168373568802</v>
      </c>
    </row>
    <row r="142" spans="1:23" x14ac:dyDescent="0.25">
      <c r="A142" t="s">
        <v>13</v>
      </c>
      <c r="B142" s="1">
        <v>0.6810532407407407</v>
      </c>
      <c r="C142">
        <v>37.587833333333002</v>
      </c>
      <c r="D142">
        <v>-97.307166666667001</v>
      </c>
      <c r="E142">
        <v>83271</v>
      </c>
      <c r="F142">
        <v>187</v>
      </c>
      <c r="G142">
        <v>9</v>
      </c>
      <c r="H142" t="s">
        <v>130</v>
      </c>
      <c r="I142" s="2">
        <v>7.8</v>
      </c>
      <c r="J142" s="2">
        <v>8.3000000000000007</v>
      </c>
      <c r="K142" s="2">
        <v>24.6</v>
      </c>
      <c r="N142" s="3">
        <v>98592</v>
      </c>
      <c r="O142" t="s">
        <v>159</v>
      </c>
      <c r="P142" s="3">
        <f t="shared" si="16"/>
        <v>6632.9999999999909</v>
      </c>
      <c r="Q142" s="10">
        <f t="shared" si="17"/>
        <v>7.6770833333333233E-2</v>
      </c>
      <c r="R142" s="2">
        <f>ACOS(COS(RADIANS(90-C$2)) *COS(RADIANS(90-C142)) +SIN(RADIANS(90-C$2)) *SIN(RADIANS(90-C142)) *COS(RADIANS(D$2-D142))) *6371</f>
        <v>77.993239407407287</v>
      </c>
      <c r="S142" s="2">
        <f t="shared" si="18"/>
        <v>48.457199643822143</v>
      </c>
      <c r="T142" s="2">
        <f>E142 / 3.2808</f>
        <v>25381.30943672275</v>
      </c>
      <c r="U142" s="2">
        <f>N142 / 3.2808</f>
        <v>30051.207022677394</v>
      </c>
      <c r="V142" s="3">
        <f>IF(E142&gt;E141,(E142-E$2) / (P142/60),(E142-E141) / ((P142-P141)/60))</f>
        <v>-8460.0000000004802</v>
      </c>
      <c r="W142" s="8">
        <f t="shared" si="19"/>
        <v>-42.977322604245302</v>
      </c>
    </row>
    <row r="143" spans="1:23" x14ac:dyDescent="0.25">
      <c r="A143" t="s">
        <v>13</v>
      </c>
      <c r="B143" s="1">
        <v>0.6815972222222223</v>
      </c>
      <c r="C143">
        <v>37.586333333333002</v>
      </c>
      <c r="D143">
        <v>-97.308000000000007</v>
      </c>
      <c r="E143">
        <v>77593</v>
      </c>
      <c r="F143">
        <v>246</v>
      </c>
      <c r="G143">
        <v>10</v>
      </c>
      <c r="H143" t="s">
        <v>130</v>
      </c>
      <c r="I143" s="2">
        <v>7.8</v>
      </c>
      <c r="J143" s="2">
        <v>8.4</v>
      </c>
      <c r="K143" s="2">
        <v>31.8</v>
      </c>
      <c r="N143" s="3">
        <v>98592</v>
      </c>
      <c r="O143" t="s">
        <v>160</v>
      </c>
      <c r="P143" s="3">
        <f t="shared" si="16"/>
        <v>6680.0000000000018</v>
      </c>
      <c r="Q143" s="10">
        <f t="shared" si="17"/>
        <v>7.7314814814814836E-2</v>
      </c>
      <c r="R143" s="2">
        <f>ACOS(COS(RADIANS(90-C$2)) *COS(RADIANS(90-C143)) +SIN(RADIANS(90-C$2)) *SIN(RADIANS(90-C143)) *COS(RADIANS(D$2-D143))) *6371</f>
        <v>78.060189998541532</v>
      </c>
      <c r="S143" s="2">
        <f t="shared" si="18"/>
        <v>48.498796046093851</v>
      </c>
      <c r="T143" s="2">
        <f>E143 / 3.2808</f>
        <v>23650.633991709339</v>
      </c>
      <c r="U143" s="2">
        <f>N143 / 3.2808</f>
        <v>30051.207022677394</v>
      </c>
      <c r="V143" s="3">
        <f>IF(E143&gt;E142,(E143-E$2) / (P143/60),(E143-E142) / ((P143-P142)/60))</f>
        <v>-7248.5106382961894</v>
      </c>
      <c r="W143" s="8">
        <f t="shared" si="19"/>
        <v>-36.822881808787436</v>
      </c>
    </row>
    <row r="144" spans="1:23" x14ac:dyDescent="0.25">
      <c r="A144" t="s">
        <v>13</v>
      </c>
      <c r="B144" s="1">
        <v>0.68214120370370368</v>
      </c>
      <c r="C144">
        <v>37.584333333332999</v>
      </c>
      <c r="D144">
        <v>-97.310833333332994</v>
      </c>
      <c r="E144">
        <v>72772</v>
      </c>
      <c r="F144">
        <v>172</v>
      </c>
      <c r="G144">
        <v>11</v>
      </c>
      <c r="H144" t="s">
        <v>130</v>
      </c>
      <c r="I144" s="2">
        <v>7.8</v>
      </c>
      <c r="J144" s="2">
        <v>8.5</v>
      </c>
      <c r="K144" s="2">
        <v>40.200000000000003</v>
      </c>
      <c r="N144" s="3">
        <v>98592</v>
      </c>
      <c r="O144" t="s">
        <v>161</v>
      </c>
      <c r="P144" s="3">
        <f t="shared" si="16"/>
        <v>6726.9999999999936</v>
      </c>
      <c r="Q144" s="10">
        <f t="shared" si="17"/>
        <v>7.7858796296296218E-2</v>
      </c>
      <c r="R144" s="2">
        <f>ACOS(COS(RADIANS(90-C$2)) *COS(RADIANS(90-C144)) +SIN(RADIANS(90-C$2)) *SIN(RADIANS(90-C144)) *COS(RADIANS(D$2-D144))) *6371</f>
        <v>78.043810130441102</v>
      </c>
      <c r="S144" s="2">
        <f t="shared" si="18"/>
        <v>48.488619234043057</v>
      </c>
      <c r="T144" s="2">
        <f>E144 / 3.2808</f>
        <v>22181.175323091928</v>
      </c>
      <c r="U144" s="2">
        <f>N144 / 3.2808</f>
        <v>30051.207022677394</v>
      </c>
      <c r="V144" s="3">
        <f>IF(E144&gt;E143,(E144-E$2) / (P144/60),(E144-E143) / ((P144-P143)/60))</f>
        <v>-6154.4680851074554</v>
      </c>
      <c r="W144" s="8">
        <f t="shared" si="19"/>
        <v>-31.265078055695028</v>
      </c>
    </row>
    <row r="145" spans="1:23" x14ac:dyDescent="0.25">
      <c r="A145" t="s">
        <v>13</v>
      </c>
      <c r="B145" s="1">
        <v>0.68268518518518517</v>
      </c>
      <c r="C145">
        <v>37.582333333332997</v>
      </c>
      <c r="D145">
        <v>-97.308833333332998</v>
      </c>
      <c r="E145">
        <v>68350</v>
      </c>
      <c r="F145">
        <v>166</v>
      </c>
      <c r="G145">
        <v>3</v>
      </c>
      <c r="H145" t="s">
        <v>130</v>
      </c>
      <c r="I145" s="2">
        <v>7.8</v>
      </c>
      <c r="J145" s="2">
        <v>8.4</v>
      </c>
      <c r="K145" s="2">
        <v>49.3</v>
      </c>
      <c r="N145" s="3">
        <v>98592</v>
      </c>
      <c r="O145" t="s">
        <v>162</v>
      </c>
      <c r="P145" s="3">
        <f t="shared" si="16"/>
        <v>6773.9999999999945</v>
      </c>
      <c r="Q145" s="10">
        <f t="shared" si="17"/>
        <v>7.840277777777771E-2</v>
      </c>
      <c r="R145" s="2">
        <f>ACOS(COS(RADIANS(90-C$2)) *COS(RADIANS(90-C145)) +SIN(RADIANS(90-C$2)) *SIN(RADIANS(90-C145)) *COS(RADIANS(D$2-D145))) *6371</f>
        <v>78.326024230010944</v>
      </c>
      <c r="S145" s="2">
        <f t="shared" si="18"/>
        <v>48.663958854105793</v>
      </c>
      <c r="T145" s="2">
        <f>E145 / 3.2808</f>
        <v>20833.333333333332</v>
      </c>
      <c r="U145" s="2">
        <f>N145 / 3.2808</f>
        <v>30051.207022677394</v>
      </c>
      <c r="V145" s="3">
        <f>IF(E145&gt;E144,(E145-E$2) / (P145/60),(E145-E144) / ((P145-P144)/60))</f>
        <v>-5645.1063829786135</v>
      </c>
      <c r="W145" s="8">
        <f t="shared" si="19"/>
        <v>-28.677489143799342</v>
      </c>
    </row>
    <row r="146" spans="1:23" x14ac:dyDescent="0.25">
      <c r="A146" t="s">
        <v>13</v>
      </c>
      <c r="B146" s="1">
        <v>0.68322916666666667</v>
      </c>
      <c r="C146">
        <v>37.580666666667</v>
      </c>
      <c r="D146">
        <v>-97.305666666666994</v>
      </c>
      <c r="E146">
        <v>64493</v>
      </c>
      <c r="F146">
        <v>42</v>
      </c>
      <c r="G146">
        <v>11</v>
      </c>
      <c r="H146" t="s">
        <v>130</v>
      </c>
      <c r="I146" s="2">
        <v>7.8</v>
      </c>
      <c r="J146" s="2">
        <v>8.3000000000000007</v>
      </c>
      <c r="K146" s="2">
        <v>59.6</v>
      </c>
      <c r="N146" s="3">
        <v>98592</v>
      </c>
      <c r="O146" t="s">
        <v>163</v>
      </c>
      <c r="P146" s="3">
        <f t="shared" si="16"/>
        <v>6820.9999999999955</v>
      </c>
      <c r="Q146" s="10">
        <f t="shared" si="17"/>
        <v>7.8946759259259203E-2</v>
      </c>
      <c r="R146" s="2">
        <f>ACOS(COS(RADIANS(90-C$2)) *COS(RADIANS(90-C146)) +SIN(RADIANS(90-C$2)) *SIN(RADIANS(90-C146)) *COS(RADIANS(D$2-D146))) *6371</f>
        <v>78.65365114836483</v>
      </c>
      <c r="S146" s="2">
        <f t="shared" si="18"/>
        <v>48.867513458479067</v>
      </c>
      <c r="T146" s="2">
        <f>E146 / 3.2808</f>
        <v>19657.705437698121</v>
      </c>
      <c r="U146" s="2">
        <f>N146 / 3.2808</f>
        <v>30051.207022677394</v>
      </c>
      <c r="V146" s="3">
        <f>IF(E146&gt;E145,(E146-E$2) / (P146/60),(E146-E145) / ((P146-P145)/60))</f>
        <v>-4923.8297872339472</v>
      </c>
      <c r="W146" s="8">
        <f t="shared" si="19"/>
        <v>-25.013359481599746</v>
      </c>
    </row>
    <row r="147" spans="1:23" x14ac:dyDescent="0.25">
      <c r="A147" t="s">
        <v>13</v>
      </c>
      <c r="B147" s="1">
        <v>0.68377314814814805</v>
      </c>
      <c r="C147">
        <v>37.578833333333002</v>
      </c>
      <c r="D147">
        <v>-97.302666666666994</v>
      </c>
      <c r="E147">
        <v>60822</v>
      </c>
      <c r="F147">
        <v>114</v>
      </c>
      <c r="G147">
        <v>31</v>
      </c>
      <c r="H147" t="s">
        <v>130</v>
      </c>
      <c r="I147" s="2">
        <v>7.8</v>
      </c>
      <c r="J147" s="2">
        <v>8</v>
      </c>
      <c r="K147" s="2">
        <v>70.900000000000006</v>
      </c>
      <c r="N147" s="3">
        <v>98592</v>
      </c>
      <c r="O147" t="s">
        <v>164</v>
      </c>
      <c r="P147" s="3">
        <f t="shared" si="16"/>
        <v>6867.9999999999864</v>
      </c>
      <c r="Q147" s="10">
        <f t="shared" si="17"/>
        <v>7.9490740740740584E-2</v>
      </c>
      <c r="R147" s="2">
        <f>ACOS(COS(RADIANS(90-C$2)) *COS(RADIANS(90-C147)) +SIN(RADIANS(90-C$2)) *SIN(RADIANS(90-C147)) *COS(RADIANS(D$2-D147))) *6371</f>
        <v>78.984287709488001</v>
      </c>
      <c r="S147" s="2">
        <f t="shared" si="18"/>
        <v>49.072937953904891</v>
      </c>
      <c r="T147" s="2">
        <f>E147 / 3.2808</f>
        <v>18538.771031455741</v>
      </c>
      <c r="U147" s="2">
        <f>N147 / 3.2808</f>
        <v>30051.207022677394</v>
      </c>
      <c r="V147" s="3">
        <f>IF(E147&gt;E146,(E147-E$2) / (P147/60),(E147-E146) / ((P147-P146)/60))</f>
        <v>-4686.3829787243112</v>
      </c>
      <c r="W147" s="8">
        <f t="shared" si="19"/>
        <v>-23.807115026438222</v>
      </c>
    </row>
    <row r="148" spans="1:23" x14ac:dyDescent="0.25">
      <c r="A148" t="s">
        <v>13</v>
      </c>
      <c r="B148" s="1">
        <v>0.68431712962962965</v>
      </c>
      <c r="C148">
        <v>37.578000000000003</v>
      </c>
      <c r="D148">
        <v>-97.295666666667003</v>
      </c>
      <c r="E148">
        <v>57620</v>
      </c>
      <c r="F148">
        <v>108</v>
      </c>
      <c r="G148">
        <v>26</v>
      </c>
      <c r="H148" t="s">
        <v>130</v>
      </c>
      <c r="I148" s="2">
        <v>7.8</v>
      </c>
      <c r="J148" s="2">
        <v>7.7</v>
      </c>
      <c r="K148" s="2">
        <v>83.2</v>
      </c>
      <c r="N148" s="3">
        <v>98592</v>
      </c>
      <c r="O148" t="s">
        <v>165</v>
      </c>
      <c r="P148" s="3">
        <f t="shared" si="16"/>
        <v>6914.9999999999973</v>
      </c>
      <c r="Q148" s="10">
        <f t="shared" si="17"/>
        <v>8.0034722222222188E-2</v>
      </c>
      <c r="R148" s="2">
        <f>ACOS(COS(RADIANS(90-C$2)) *COS(RADIANS(90-C148)) +SIN(RADIANS(90-C$2)) *SIN(RADIANS(90-C148)) *COS(RADIANS(D$2-D148))) *6371</f>
        <v>79.483214020601963</v>
      </c>
      <c r="S148" s="2">
        <f t="shared" si="18"/>
        <v>49.382920870999996</v>
      </c>
      <c r="T148" s="2">
        <f>E148 / 3.2808</f>
        <v>17562.789563521092</v>
      </c>
      <c r="U148" s="2">
        <f>N148 / 3.2808</f>
        <v>30051.207022677394</v>
      </c>
      <c r="V148" s="3">
        <f>IF(E148&gt;E147,(E148-E$2) / (P148/60),(E148-E147) / ((P148-P147)/60))</f>
        <v>-4087.6595744671363</v>
      </c>
      <c r="W148" s="8">
        <f t="shared" si="19"/>
        <v>-20.765563147540927</v>
      </c>
    </row>
    <row r="149" spans="1:23" x14ac:dyDescent="0.25">
      <c r="A149" t="s">
        <v>13</v>
      </c>
      <c r="B149" s="1">
        <v>0.68486111111111114</v>
      </c>
      <c r="C149">
        <v>37.576000000000001</v>
      </c>
      <c r="D149">
        <v>-97.287000000000006</v>
      </c>
      <c r="E149">
        <v>54567</v>
      </c>
      <c r="F149">
        <v>113</v>
      </c>
      <c r="G149">
        <v>32</v>
      </c>
      <c r="H149" t="s">
        <v>130</v>
      </c>
      <c r="I149" s="2">
        <v>7.8</v>
      </c>
      <c r="J149" s="2">
        <v>7.1</v>
      </c>
      <c r="K149" s="2">
        <v>96.2</v>
      </c>
      <c r="L149" s="2">
        <v>-40.6</v>
      </c>
      <c r="M149" s="2">
        <v>9.6</v>
      </c>
      <c r="N149" s="3">
        <v>98592</v>
      </c>
      <c r="O149" t="s">
        <v>166</v>
      </c>
      <c r="P149" s="3">
        <f t="shared" si="16"/>
        <v>6961.9999999999982</v>
      </c>
      <c r="Q149" s="10">
        <f t="shared" si="17"/>
        <v>8.057870370370368E-2</v>
      </c>
      <c r="R149" s="2">
        <f>ACOS(COS(RADIANS(90-C$2)) *COS(RADIANS(90-C149)) +SIN(RADIANS(90-C$2)) *SIN(RADIANS(90-C149)) *COS(RADIANS(D$2-D149))) *6371</f>
        <v>80.179453048700296</v>
      </c>
      <c r="S149" s="2">
        <f t="shared" si="18"/>
        <v>49.81549417915749</v>
      </c>
      <c r="T149" s="2">
        <f>E149 / 3.2808</f>
        <v>16632.223847841989</v>
      </c>
      <c r="U149" s="2">
        <f>N149 / 3.2808</f>
        <v>30051.207022677394</v>
      </c>
      <c r="V149" s="3">
        <f>IF(E149&gt;E148,(E149-E$2) / (P149/60),(E149-E148) / ((P149-P148)/60))</f>
        <v>-3897.4468085105627</v>
      </c>
      <c r="W149" s="8">
        <f t="shared" si="19"/>
        <v>-19.799270546363502</v>
      </c>
    </row>
    <row r="150" spans="1:23" x14ac:dyDescent="0.25">
      <c r="A150" t="s">
        <v>13</v>
      </c>
      <c r="B150" s="1">
        <v>0.68540509259259252</v>
      </c>
      <c r="C150">
        <v>37.573166666666999</v>
      </c>
      <c r="D150">
        <v>-97.275666666666993</v>
      </c>
      <c r="E150">
        <v>51695</v>
      </c>
      <c r="F150">
        <v>102</v>
      </c>
      <c r="G150">
        <v>49</v>
      </c>
      <c r="H150" t="s">
        <v>130</v>
      </c>
      <c r="I150" s="2">
        <v>7.7</v>
      </c>
      <c r="J150" s="2">
        <v>6.6</v>
      </c>
      <c r="K150" s="2">
        <v>110.6</v>
      </c>
      <c r="N150" s="3">
        <v>98592</v>
      </c>
      <c r="O150" t="s">
        <v>167</v>
      </c>
      <c r="P150" s="3">
        <f t="shared" si="16"/>
        <v>7008.9999999999891</v>
      </c>
      <c r="Q150" s="10">
        <f t="shared" si="17"/>
        <v>8.1122685185185062E-2</v>
      </c>
      <c r="R150" s="2">
        <f>ACOS(COS(RADIANS(90-C$2)) *COS(RADIANS(90-C150)) +SIN(RADIANS(90-C$2)) *SIN(RADIANS(90-C150)) *COS(RADIANS(D$2-D150))) *6371</f>
        <v>81.109684882539213</v>
      </c>
      <c r="S150" s="2">
        <f t="shared" si="18"/>
        <v>50.393447217521611</v>
      </c>
      <c r="T150" s="2">
        <f>E150 / 3.2808</f>
        <v>15756.827603023652</v>
      </c>
      <c r="U150" s="2">
        <f>N150 / 3.2808</f>
        <v>30051.207022677394</v>
      </c>
      <c r="V150" s="3">
        <f>IF(E150&gt;E149,(E150-E$2) / (P150/60),(E150-E149) / ((P150-P149)/60))</f>
        <v>-3666.3829787241134</v>
      </c>
      <c r="W150" s="8">
        <f t="shared" si="19"/>
        <v>-18.625452017415025</v>
      </c>
    </row>
    <row r="151" spans="1:23" x14ac:dyDescent="0.25">
      <c r="A151" t="s">
        <v>13</v>
      </c>
      <c r="B151" s="1">
        <v>0.68649305555555562</v>
      </c>
      <c r="C151">
        <v>37.567999999999998</v>
      </c>
      <c r="D151">
        <v>-97.243166666666994</v>
      </c>
      <c r="E151">
        <v>46334</v>
      </c>
      <c r="F151">
        <v>96</v>
      </c>
      <c r="G151">
        <v>57</v>
      </c>
      <c r="H151" t="s">
        <v>130</v>
      </c>
      <c r="I151" s="2">
        <v>7.7</v>
      </c>
      <c r="J151" s="2">
        <v>5.3</v>
      </c>
      <c r="K151" s="2">
        <v>142.69999999999999</v>
      </c>
      <c r="N151" s="3">
        <v>98592</v>
      </c>
      <c r="O151" t="s">
        <v>168</v>
      </c>
      <c r="P151" s="3">
        <f t="shared" si="16"/>
        <v>7103.0000000000009</v>
      </c>
      <c r="Q151" s="10">
        <f t="shared" si="17"/>
        <v>8.2210648148148158E-2</v>
      </c>
      <c r="R151" s="2">
        <f>ACOS(COS(RADIANS(90-C$2)) *COS(RADIANS(90-C151)) +SIN(RADIANS(90-C$2)) *SIN(RADIANS(90-C151)) *COS(RADIANS(D$2-D151))) *6371</f>
        <v>83.565201221464207</v>
      </c>
      <c r="S151" s="2">
        <f t="shared" si="18"/>
        <v>51.919059518895708</v>
      </c>
      <c r="T151" s="2">
        <f>E151 / 3.2808</f>
        <v>14122.774932943184</v>
      </c>
      <c r="U151" s="2">
        <f>N151 / 3.2808</f>
        <v>30051.207022677394</v>
      </c>
      <c r="V151" s="3">
        <f>IF(E151&gt;E150,(E151-E$2) / (P151/60),(E151-E150) / ((P151-P150)/60))</f>
        <v>-3421.9148936165907</v>
      </c>
      <c r="W151" s="8">
        <f t="shared" si="19"/>
        <v>-17.383539043407048</v>
      </c>
    </row>
    <row r="152" spans="1:23" x14ac:dyDescent="0.25">
      <c r="A152" t="s">
        <v>13</v>
      </c>
      <c r="B152" s="1">
        <v>0.68758101851851849</v>
      </c>
      <c r="C152">
        <v>37.565666666666999</v>
      </c>
      <c r="D152">
        <v>-97.202500000000001</v>
      </c>
      <c r="E152">
        <v>41589</v>
      </c>
      <c r="F152">
        <v>95</v>
      </c>
      <c r="G152">
        <v>70</v>
      </c>
      <c r="H152" t="s">
        <v>130</v>
      </c>
      <c r="I152" s="2">
        <v>7.7</v>
      </c>
      <c r="J152" s="2">
        <v>4.3</v>
      </c>
      <c r="K152" s="2">
        <v>177.7</v>
      </c>
      <c r="N152" s="3">
        <v>98592</v>
      </c>
      <c r="O152" t="s">
        <v>169</v>
      </c>
      <c r="P152" s="3">
        <f t="shared" si="16"/>
        <v>7196.9999999999927</v>
      </c>
      <c r="Q152" s="10">
        <f t="shared" si="17"/>
        <v>8.3298611111111032E-2</v>
      </c>
      <c r="R152" s="2">
        <f>ACOS(COS(RADIANS(90-C$2)) *COS(RADIANS(90-C152)) +SIN(RADIANS(90-C$2)) *SIN(RADIANS(90-C152)) *COS(RADIANS(D$2-D152))) *6371</f>
        <v>86.369152898924639</v>
      </c>
      <c r="S152" s="2">
        <f t="shared" si="18"/>
        <v>53.661154696101875</v>
      </c>
      <c r="T152" s="2">
        <f>E152 / 3.2808</f>
        <v>12676.481346013166</v>
      </c>
      <c r="U152" s="2">
        <f>N152 / 3.2808</f>
        <v>30051.207022677394</v>
      </c>
      <c r="V152" s="3">
        <f>IF(E152&gt;E151,(E152-E$2) / (P152/60),(E152-E151) / ((P152-P151)/60))</f>
        <v>-3028.7234042555829</v>
      </c>
      <c r="W152" s="8">
        <f t="shared" si="19"/>
        <v>-15.386101988618542</v>
      </c>
    </row>
    <row r="153" spans="1:23" x14ac:dyDescent="0.25">
      <c r="A153" t="s">
        <v>13</v>
      </c>
      <c r="B153" s="1">
        <v>0.68812499999999999</v>
      </c>
      <c r="C153">
        <v>37.563000000000002</v>
      </c>
      <c r="D153">
        <v>-97.184833333333003</v>
      </c>
      <c r="E153">
        <v>39272</v>
      </c>
      <c r="F153">
        <v>101</v>
      </c>
      <c r="G153">
        <v>60</v>
      </c>
      <c r="H153" t="s">
        <v>130</v>
      </c>
      <c r="I153" s="2">
        <v>7.7</v>
      </c>
      <c r="J153" s="2">
        <v>3.7</v>
      </c>
      <c r="K153" s="2">
        <v>197.3</v>
      </c>
      <c r="N153" s="3">
        <v>98592</v>
      </c>
      <c r="O153" t="s">
        <v>170</v>
      </c>
      <c r="P153" s="3">
        <f t="shared" si="16"/>
        <v>7243.9999999999945</v>
      </c>
      <c r="Q153" s="10">
        <f t="shared" si="17"/>
        <v>8.3842592592592524E-2</v>
      </c>
      <c r="R153" s="2">
        <f>ACOS(COS(RADIANS(90-C$2)) *COS(RADIANS(90-C153)) +SIN(RADIANS(90-C$2)) *SIN(RADIANS(90-C153)) *COS(RADIANS(D$2-D153))) *6371</f>
        <v>87.726865539691943</v>
      </c>
      <c r="S153" s="2">
        <f t="shared" si="18"/>
        <v>54.504701559810599</v>
      </c>
      <c r="T153" s="2">
        <f>E153 / 3.2808</f>
        <v>11970.251158254085</v>
      </c>
      <c r="U153" s="2">
        <f>N153 / 3.2808</f>
        <v>30051.207022677394</v>
      </c>
      <c r="V153" s="3">
        <f>IF(E153&gt;E152,(E153-E$2) / (P153/60),(E153-E152) / ((P153-P152)/60))</f>
        <v>-2957.8723404254174</v>
      </c>
      <c r="W153" s="8">
        <f t="shared" si="19"/>
        <v>-15.026174207639485</v>
      </c>
    </row>
    <row r="154" spans="1:23" x14ac:dyDescent="0.25">
      <c r="A154" t="s">
        <v>13</v>
      </c>
      <c r="B154" s="1">
        <v>0.68866898148148159</v>
      </c>
      <c r="C154">
        <v>37.5595</v>
      </c>
      <c r="D154">
        <v>-97.168000000000006</v>
      </c>
      <c r="E154">
        <v>37148</v>
      </c>
      <c r="F154">
        <v>105</v>
      </c>
      <c r="G154">
        <v>63</v>
      </c>
      <c r="H154" t="s">
        <v>130</v>
      </c>
      <c r="I154" s="2">
        <v>7.7</v>
      </c>
      <c r="J154" s="2">
        <v>2.9</v>
      </c>
      <c r="K154" s="2">
        <v>217.9</v>
      </c>
      <c r="N154" s="3">
        <v>98592</v>
      </c>
      <c r="O154" t="s">
        <v>171</v>
      </c>
      <c r="P154" s="3">
        <f t="shared" si="16"/>
        <v>7291.0000000000045</v>
      </c>
      <c r="Q154" s="10">
        <f t="shared" si="17"/>
        <v>8.4386574074074128E-2</v>
      </c>
      <c r="R154" s="2">
        <f>ACOS(COS(RADIANS(90-C$2)) *COS(RADIANS(90-C154)) +SIN(RADIANS(90-C$2)) *SIN(RADIANS(90-C154)) *COS(RADIANS(D$2-D154))) *6371</f>
        <v>89.097575794648648</v>
      </c>
      <c r="S154" s="2">
        <f t="shared" si="18"/>
        <v>55.3563238412152</v>
      </c>
      <c r="T154" s="2">
        <f>E154 / 3.2808</f>
        <v>11322.848085832724</v>
      </c>
      <c r="U154" s="2">
        <f>N154 / 3.2808</f>
        <v>30051.207022677394</v>
      </c>
      <c r="V154" s="3">
        <f>IF(E154&gt;E153,(E154-E$2) / (P154/60),(E154-E153) / ((P154-P153)/60))</f>
        <v>-2711.4893617015505</v>
      </c>
      <c r="W154" s="8">
        <f t="shared" si="19"/>
        <v>-13.774533455770698</v>
      </c>
    </row>
    <row r="155" spans="1:23" x14ac:dyDescent="0.25">
      <c r="A155" t="s">
        <v>13</v>
      </c>
      <c r="B155" s="1">
        <v>0.68921296296296297</v>
      </c>
      <c r="C155">
        <v>37.556833333333003</v>
      </c>
      <c r="D155">
        <v>-97.153000000000006</v>
      </c>
      <c r="E155">
        <v>35080</v>
      </c>
      <c r="F155">
        <v>112</v>
      </c>
      <c r="G155">
        <v>46</v>
      </c>
      <c r="H155" t="s">
        <v>100</v>
      </c>
      <c r="I155" s="2">
        <v>7.7</v>
      </c>
      <c r="J155" s="2">
        <v>2.2000000000000002</v>
      </c>
      <c r="K155" s="2">
        <v>239</v>
      </c>
      <c r="N155" s="3">
        <v>98592</v>
      </c>
      <c r="O155" t="s">
        <v>172</v>
      </c>
      <c r="P155" s="3">
        <f t="shared" si="16"/>
        <v>7337.9999999999964</v>
      </c>
      <c r="Q155" s="10">
        <f t="shared" si="17"/>
        <v>8.4930555555555509E-2</v>
      </c>
      <c r="R155" s="2">
        <f>ACOS(COS(RADIANS(90-C$2)) *COS(RADIANS(90-C155)) +SIN(RADIANS(90-C$2)) *SIN(RADIANS(90-C155)) *COS(RADIANS(D$2-D155))) *6371</f>
        <v>90.290538709400678</v>
      </c>
      <c r="S155" s="2">
        <f t="shared" si="18"/>
        <v>56.09751170015064</v>
      </c>
      <c r="T155" s="2">
        <f>E155 / 3.2808</f>
        <v>10692.514020970495</v>
      </c>
      <c r="U155" s="2">
        <f>N155 / 3.2808</f>
        <v>30051.207022677394</v>
      </c>
      <c r="V155" s="3">
        <f>IF(E155&gt;E154,(E155-E$2) / (P155/60),(E155-E154) / ((P155-P154)/60))</f>
        <v>-2640.0000000004597</v>
      </c>
      <c r="W155" s="8">
        <f t="shared" si="19"/>
        <v>-13.411363082177415</v>
      </c>
    </row>
    <row r="156" spans="1:23" x14ac:dyDescent="0.25">
      <c r="A156" t="s">
        <v>13</v>
      </c>
      <c r="B156" s="1">
        <v>0.68975694444444446</v>
      </c>
      <c r="C156">
        <v>37.552333333333003</v>
      </c>
      <c r="D156">
        <v>-97.143166666667</v>
      </c>
      <c r="E156">
        <v>33150</v>
      </c>
      <c r="F156">
        <v>130</v>
      </c>
      <c r="G156">
        <v>41</v>
      </c>
      <c r="H156" t="s">
        <v>130</v>
      </c>
      <c r="I156" s="2">
        <v>7.7</v>
      </c>
      <c r="J156" s="2">
        <v>1.4</v>
      </c>
      <c r="K156" s="2">
        <v>261.3</v>
      </c>
      <c r="L156" s="2">
        <v>-34.700000000000003</v>
      </c>
      <c r="M156" s="2">
        <v>8.6999999999999993</v>
      </c>
      <c r="N156" s="3">
        <v>98592</v>
      </c>
      <c r="O156" t="s">
        <v>173</v>
      </c>
      <c r="P156" s="3">
        <f t="shared" si="16"/>
        <v>7384.9999999999973</v>
      </c>
      <c r="Q156" s="10">
        <f t="shared" si="17"/>
        <v>8.5474537037037002E-2</v>
      </c>
      <c r="R156" s="2">
        <f>ACOS(COS(RADIANS(90-C$2)) *COS(RADIANS(90-C156)) +SIN(RADIANS(90-C$2)) *SIN(RADIANS(90-C156)) *COS(RADIANS(D$2-D156))) *6371</f>
        <v>91.27401977663267</v>
      </c>
      <c r="S156" s="2">
        <f t="shared" si="18"/>
        <v>56.708548487221876</v>
      </c>
      <c r="T156" s="2">
        <f>E156 / 3.2808</f>
        <v>10104.24286759327</v>
      </c>
      <c r="U156" s="2">
        <f>N156 / 3.2808</f>
        <v>30051.207022677394</v>
      </c>
      <c r="V156" s="3">
        <f>IF(E156&gt;E155,(E156-E$2) / (P156/60),(E156-E155) / ((P156-P155)/60))</f>
        <v>-2463.8297872339949</v>
      </c>
      <c r="W156" s="8">
        <f t="shared" si="19"/>
        <v>-12.516407518664121</v>
      </c>
    </row>
    <row r="157" spans="1:23" x14ac:dyDescent="0.25">
      <c r="A157" t="s">
        <v>13</v>
      </c>
      <c r="B157" s="1">
        <v>0.69030092592592596</v>
      </c>
      <c r="C157">
        <v>37.545499999999997</v>
      </c>
      <c r="D157">
        <v>-97.137</v>
      </c>
      <c r="E157">
        <v>31205</v>
      </c>
      <c r="F157">
        <v>137</v>
      </c>
      <c r="G157">
        <v>32</v>
      </c>
      <c r="H157" t="s">
        <v>130</v>
      </c>
      <c r="I157" s="2">
        <v>7.7</v>
      </c>
      <c r="J157" s="2">
        <v>0.9</v>
      </c>
      <c r="K157" s="2">
        <v>285.10000000000002</v>
      </c>
      <c r="N157" s="3">
        <v>98592</v>
      </c>
      <c r="O157" t="s">
        <v>174</v>
      </c>
      <c r="P157" s="3">
        <f t="shared" si="16"/>
        <v>7431.9999999999982</v>
      </c>
      <c r="Q157" s="10">
        <f t="shared" si="17"/>
        <v>8.6018518518518494E-2</v>
      </c>
      <c r="R157" s="2">
        <f>ACOS(COS(RADIANS(90-C$2)) *COS(RADIANS(90-C157)) +SIN(RADIANS(90-C$2)) *SIN(RADIANS(90-C157)) *COS(RADIANS(D$2-D157))) *6371</f>
        <v>92.181709953350932</v>
      </c>
      <c r="S157" s="2">
        <f t="shared" si="18"/>
        <v>57.272496394016933</v>
      </c>
      <c r="T157" s="2">
        <f>E157 / 3.2808</f>
        <v>9511.3996586198482</v>
      </c>
      <c r="U157" s="2">
        <f>N157 / 3.2808</f>
        <v>30051.207022677394</v>
      </c>
      <c r="V157" s="3">
        <f>IF(E157&gt;E156,(E157-E$2) / (P157/60),(E157-E156) / ((P157-P156)/60))</f>
        <v>-2482.9787234042069</v>
      </c>
      <c r="W157" s="8">
        <f t="shared" si="19"/>
        <v>-12.613685297306585</v>
      </c>
    </row>
    <row r="158" spans="1:23" x14ac:dyDescent="0.25">
      <c r="A158" t="s">
        <v>13</v>
      </c>
      <c r="B158" s="1">
        <v>0.69138888888888894</v>
      </c>
      <c r="C158">
        <v>37.530166666667</v>
      </c>
      <c r="D158">
        <v>-97.134166666666999</v>
      </c>
      <c r="E158">
        <v>27623</v>
      </c>
      <c r="F158">
        <v>191</v>
      </c>
      <c r="G158">
        <v>44</v>
      </c>
      <c r="H158" t="s">
        <v>130</v>
      </c>
      <c r="I158" s="2">
        <v>7.7</v>
      </c>
      <c r="J158" s="2">
        <v>-0.4</v>
      </c>
      <c r="K158" s="2">
        <v>334.7</v>
      </c>
      <c r="N158" s="3">
        <v>98592</v>
      </c>
      <c r="O158" t="s">
        <v>175</v>
      </c>
      <c r="P158" s="3">
        <f t="shared" si="16"/>
        <v>7526</v>
      </c>
      <c r="Q158" s="10">
        <f t="shared" si="17"/>
        <v>8.7106481481481479E-2</v>
      </c>
      <c r="R158" s="2">
        <f>ACOS(COS(RADIANS(90-C$2)) *COS(RADIANS(90-C158)) +SIN(RADIANS(90-C$2)) *SIN(RADIANS(90-C158)) *COS(RADIANS(D$2-D158))) *6371</f>
        <v>93.491383421863375</v>
      </c>
      <c r="S158" s="2">
        <f t="shared" si="18"/>
        <v>58.08619652000371</v>
      </c>
      <c r="T158" s="2">
        <f>E158 / 3.2808</f>
        <v>8419.5927822482317</v>
      </c>
      <c r="U158" s="2">
        <f>N158 / 3.2808</f>
        <v>30051.207022677394</v>
      </c>
      <c r="V158" s="3">
        <f>IF(E158&gt;E157,(E158-E$2) / (P158/60),(E158-E157) / ((P158-P157)/60))</f>
        <v>-2286.3829787233599</v>
      </c>
      <c r="W158" s="8">
        <f t="shared" si="19"/>
        <v>-11.614966769910589</v>
      </c>
    </row>
    <row r="159" spans="1:23" x14ac:dyDescent="0.25">
      <c r="A159" t="s">
        <v>13</v>
      </c>
      <c r="B159" s="1">
        <v>0.69193287037037043</v>
      </c>
      <c r="C159">
        <v>37.519666666667</v>
      </c>
      <c r="D159">
        <v>-97.139833333333002</v>
      </c>
      <c r="E159">
        <v>25966</v>
      </c>
      <c r="F159">
        <v>214</v>
      </c>
      <c r="G159">
        <v>60</v>
      </c>
      <c r="H159" t="s">
        <v>130</v>
      </c>
      <c r="I159" s="2">
        <v>7.7</v>
      </c>
      <c r="J159" s="2">
        <v>-0.8</v>
      </c>
      <c r="K159" s="2">
        <v>361</v>
      </c>
      <c r="N159" s="3">
        <v>98592</v>
      </c>
      <c r="O159" t="s">
        <v>176</v>
      </c>
      <c r="P159" s="3">
        <f t="shared" si="16"/>
        <v>7573.0000000000009</v>
      </c>
      <c r="Q159" s="10">
        <f t="shared" si="17"/>
        <v>8.7650462962962972E-2</v>
      </c>
      <c r="R159" s="2">
        <f>ACOS(COS(RADIANS(90-C$2)) *COS(RADIANS(90-C159)) +SIN(RADIANS(90-C$2)) *SIN(RADIANS(90-C159)) *COS(RADIANS(D$2-D159))) *6371</f>
        <v>93.897946419961357</v>
      </c>
      <c r="S159" s="2">
        <f t="shared" si="18"/>
        <v>58.338794110721985</v>
      </c>
      <c r="T159" s="2">
        <f>E159 / 3.2808</f>
        <v>7914.5330407217743</v>
      </c>
      <c r="U159" s="2">
        <f>N159 / 3.2808</f>
        <v>30051.207022677394</v>
      </c>
      <c r="V159" s="3">
        <f>IF(E159&gt;E158,(E159-E$2) / (P159/60),(E159-E158) / ((P159-P158)/60))</f>
        <v>-2115.3191489361293</v>
      </c>
      <c r="W159" s="8">
        <f t="shared" si="19"/>
        <v>-10.745951947371218</v>
      </c>
    </row>
    <row r="160" spans="1:23" x14ac:dyDescent="0.25">
      <c r="A160" t="s">
        <v>13</v>
      </c>
      <c r="B160" s="1">
        <v>0.69247685185185182</v>
      </c>
      <c r="C160">
        <v>37.508499999999998</v>
      </c>
      <c r="D160">
        <v>-97.147999999999996</v>
      </c>
      <c r="E160">
        <v>24315</v>
      </c>
      <c r="F160">
        <v>209</v>
      </c>
      <c r="G160">
        <v>52</v>
      </c>
      <c r="H160" t="s">
        <v>130</v>
      </c>
      <c r="I160" s="2">
        <v>7.7</v>
      </c>
      <c r="J160" s="2">
        <v>-1.4</v>
      </c>
      <c r="K160" s="2">
        <v>387.6</v>
      </c>
      <c r="N160" s="3">
        <v>98592</v>
      </c>
      <c r="O160" t="s">
        <v>177</v>
      </c>
      <c r="P160" s="3">
        <f t="shared" si="16"/>
        <v>7619.9999999999918</v>
      </c>
      <c r="Q160" s="10">
        <f t="shared" si="17"/>
        <v>8.8194444444444353E-2</v>
      </c>
      <c r="R160" s="2">
        <f>ACOS(COS(RADIANS(90-C$2)) *COS(RADIANS(90-C160)) +SIN(RADIANS(90-C$2)) *SIN(RADIANS(90-C160)) *COS(RADIANS(D$2-D160))) *6371</f>
        <v>94.208998644049657</v>
      </c>
      <c r="S160" s="2">
        <f t="shared" si="18"/>
        <v>58.53205085754805</v>
      </c>
      <c r="T160" s="2">
        <f>E160 / 3.2808</f>
        <v>7411.3021214337959</v>
      </c>
      <c r="U160" s="2">
        <f>N160 / 3.2808</f>
        <v>30051.207022677394</v>
      </c>
      <c r="V160" s="3">
        <f>IF(E160&gt;E159,(E160-E$2) / (P160/60),(E160-E159) / ((P160-P159)/60))</f>
        <v>-2107.6595744684928</v>
      </c>
      <c r="W160" s="8">
        <f t="shared" si="19"/>
        <v>-10.707040835916507</v>
      </c>
    </row>
    <row r="161" spans="1:23" x14ac:dyDescent="0.25">
      <c r="A161" t="s">
        <v>13</v>
      </c>
      <c r="B161" s="1">
        <v>0.69410879629629629</v>
      </c>
      <c r="C161">
        <v>37.475333333332998</v>
      </c>
      <c r="D161">
        <v>-97.164166666667001</v>
      </c>
      <c r="E161">
        <v>19767</v>
      </c>
      <c r="F161">
        <v>205</v>
      </c>
      <c r="G161">
        <v>50</v>
      </c>
      <c r="H161" t="s">
        <v>130</v>
      </c>
      <c r="I161" s="2">
        <v>7.7</v>
      </c>
      <c r="J161" s="2">
        <v>-2.8</v>
      </c>
      <c r="K161" s="2">
        <v>471.7</v>
      </c>
      <c r="N161" s="3">
        <v>98592</v>
      </c>
      <c r="O161" t="s">
        <v>178</v>
      </c>
      <c r="P161" s="3">
        <f t="shared" si="16"/>
        <v>7760.9999999999945</v>
      </c>
      <c r="Q161" s="10">
        <f t="shared" si="17"/>
        <v>8.9826388888888831E-2</v>
      </c>
      <c r="R161" s="2">
        <f>ACOS(COS(RADIANS(90-C$2)) *COS(RADIANS(90-C161)) +SIN(RADIANS(90-C$2)) *SIN(RADIANS(90-C161)) *COS(RADIANS(D$2-D161))) *6371</f>
        <v>95.75465698512383</v>
      </c>
      <c r="S161" s="2">
        <f t="shared" si="18"/>
        <v>59.492368384857436</v>
      </c>
      <c r="T161" s="2">
        <f>E161 / 3.2808</f>
        <v>6025.0548646671541</v>
      </c>
      <c r="U161" s="2">
        <f>N161 / 3.2808</f>
        <v>30051.207022677394</v>
      </c>
      <c r="V161" s="3">
        <f>IF(E161&gt;E160,(E161-E$2) / (P161/60),(E161-E160) / ((P161-P160)/60))</f>
        <v>-1935.3191489361329</v>
      </c>
      <c r="W161" s="8">
        <f t="shared" si="19"/>
        <v>-9.8315408281320256</v>
      </c>
    </row>
    <row r="162" spans="1:23" x14ac:dyDescent="0.25">
      <c r="A162" t="s">
        <v>13</v>
      </c>
      <c r="B162" s="1">
        <v>0.69465277777777779</v>
      </c>
      <c r="C162">
        <v>37.464666666667</v>
      </c>
      <c r="D162">
        <v>-97.168333333332995</v>
      </c>
      <c r="E162">
        <v>18268</v>
      </c>
      <c r="F162">
        <v>194</v>
      </c>
      <c r="G162">
        <v>53</v>
      </c>
      <c r="H162" t="s">
        <v>130</v>
      </c>
      <c r="I162" s="2">
        <v>7.7</v>
      </c>
      <c r="J162" s="2">
        <v>-3</v>
      </c>
      <c r="K162" s="2">
        <v>501.4</v>
      </c>
      <c r="L162" s="2">
        <v>-16.5</v>
      </c>
      <c r="M162" s="2">
        <v>9.1</v>
      </c>
      <c r="N162" s="3">
        <v>98592</v>
      </c>
      <c r="O162" t="s">
        <v>179</v>
      </c>
      <c r="P162" s="3">
        <f t="shared" ref="P162:P181" si="20">(B162-B$2) *86400</f>
        <v>7807.9999999999964</v>
      </c>
      <c r="Q162" s="10">
        <f t="shared" ref="Q162:Q181" si="21">(B162-B$2)</f>
        <v>9.0370370370370323E-2</v>
      </c>
      <c r="R162" s="2">
        <f>ACOS(COS(RADIANS(90-C$2)) *COS(RADIANS(90-C162)) +SIN(RADIANS(90-C$2)) *SIN(RADIANS(90-C162)) *COS(RADIANS(D$2-D162))) *6371</f>
        <v>96.344183386948046</v>
      </c>
      <c r="S162" s="2">
        <f t="shared" ref="S162:S181" si="22">R162 * 0.6213</f>
        <v>59.858641138310816</v>
      </c>
      <c r="T162" s="2">
        <f>E162 / 3.2808</f>
        <v>5568.1541087539617</v>
      </c>
      <c r="U162" s="2">
        <f>N162 / 3.2808</f>
        <v>30051.207022677394</v>
      </c>
      <c r="V162" s="3">
        <f>IF(E162&gt;E161,(E162-E$2) / (P162/60),(E162-E161) / ((P162-P161)/60))</f>
        <v>-1913.6170212765217</v>
      </c>
      <c r="W162" s="8">
        <f t="shared" ref="W162:W181" si="23">V162 / 3.2808 / 60</f>
        <v>-9.7212926790037066</v>
      </c>
    </row>
    <row r="163" spans="1:23" x14ac:dyDescent="0.25">
      <c r="A163" t="s">
        <v>13</v>
      </c>
      <c r="B163" s="1">
        <v>0.69574074074074066</v>
      </c>
      <c r="C163">
        <v>37.445166666666999</v>
      </c>
      <c r="D163">
        <v>-97.171666666666994</v>
      </c>
      <c r="E163">
        <v>15535</v>
      </c>
      <c r="F163">
        <v>188</v>
      </c>
      <c r="G163">
        <v>46</v>
      </c>
      <c r="H163" t="s">
        <v>130</v>
      </c>
      <c r="I163" s="2">
        <v>7.7</v>
      </c>
      <c r="J163" s="2">
        <v>-3.2</v>
      </c>
      <c r="K163" s="2">
        <v>560.79999999999995</v>
      </c>
      <c r="N163" s="3">
        <v>98592</v>
      </c>
      <c r="O163" t="s">
        <v>180</v>
      </c>
      <c r="P163" s="3">
        <f t="shared" si="20"/>
        <v>7901.9999999999882</v>
      </c>
      <c r="Q163" s="10">
        <f t="shared" si="21"/>
        <v>9.1458333333333197E-2</v>
      </c>
      <c r="R163" s="2">
        <f>ACOS(COS(RADIANS(90-C$2)) *COS(RADIANS(90-C163)) +SIN(RADIANS(90-C$2)) *SIN(RADIANS(90-C163)) *COS(RADIANS(D$2-D163))) *6371</f>
        <v>97.711408890718772</v>
      </c>
      <c r="S163" s="2">
        <f t="shared" si="22"/>
        <v>60.70809834380357</v>
      </c>
      <c r="T163" s="2">
        <f>E163 / 3.2808</f>
        <v>4735.1255791270423</v>
      </c>
      <c r="U163" s="2">
        <f>N163 / 3.2808</f>
        <v>30051.207022677394</v>
      </c>
      <c r="V163" s="3">
        <f>IF(E163&gt;E162,(E163-E$2) / (P163/60),(E163-E162) / ((P163-P162)/60))</f>
        <v>-1744.4680851065348</v>
      </c>
      <c r="W163" s="8">
        <f t="shared" si="23"/>
        <v>-8.8620056343297087</v>
      </c>
    </row>
    <row r="164" spans="1:23" x14ac:dyDescent="0.25">
      <c r="A164" t="s">
        <v>13</v>
      </c>
      <c r="B164" s="1">
        <v>0.69628472222222226</v>
      </c>
      <c r="C164">
        <v>37.435666666666997</v>
      </c>
      <c r="D164">
        <v>-97.172166666666996</v>
      </c>
      <c r="E164">
        <v>14181</v>
      </c>
      <c r="F164">
        <v>178</v>
      </c>
      <c r="G164">
        <v>42</v>
      </c>
      <c r="H164" t="s">
        <v>130</v>
      </c>
      <c r="I164" s="2">
        <v>7.7</v>
      </c>
      <c r="J164" s="2">
        <v>-3.3</v>
      </c>
      <c r="K164" s="2">
        <v>593.20000000000005</v>
      </c>
      <c r="N164" s="3">
        <v>98592</v>
      </c>
      <c r="O164" t="s">
        <v>181</v>
      </c>
      <c r="P164" s="3">
        <f t="shared" si="20"/>
        <v>7948.9999999999991</v>
      </c>
      <c r="Q164" s="10">
        <f t="shared" si="21"/>
        <v>9.2002314814814801E-2</v>
      </c>
      <c r="R164" s="2">
        <f>ACOS(COS(RADIANS(90-C$2)) *COS(RADIANS(90-C164)) +SIN(RADIANS(90-C$2)) *SIN(RADIANS(90-C164)) *COS(RADIANS(D$2-D164))) *6371</f>
        <v>98.455422681388228</v>
      </c>
      <c r="S164" s="2">
        <f t="shared" si="22"/>
        <v>61.170354111946502</v>
      </c>
      <c r="T164" s="2">
        <f>E164 / 3.2808</f>
        <v>4322.4213606437452</v>
      </c>
      <c r="U164" s="2">
        <f>N164 / 3.2808</f>
        <v>30051.207022677394</v>
      </c>
      <c r="V164" s="3">
        <f>IF(E164&gt;E163,(E164-E$2) / (P164/60),(E164-E163) / ((P164-P163)/60))</f>
        <v>-1728.5106382974711</v>
      </c>
      <c r="W164" s="8">
        <f t="shared" si="23"/>
        <v>-8.7809408187915103</v>
      </c>
    </row>
    <row r="165" spans="1:23" x14ac:dyDescent="0.25">
      <c r="A165" t="s">
        <v>13</v>
      </c>
      <c r="B165" s="1">
        <v>0.69670138888888899</v>
      </c>
      <c r="C165">
        <v>37.43</v>
      </c>
      <c r="D165">
        <v>-97.171166666667006</v>
      </c>
      <c r="E165">
        <v>13118</v>
      </c>
      <c r="F165">
        <v>161</v>
      </c>
      <c r="G165">
        <v>28</v>
      </c>
      <c r="H165" t="s">
        <v>130</v>
      </c>
      <c r="I165" s="2">
        <v>7.7</v>
      </c>
      <c r="J165" s="2">
        <v>-3.3</v>
      </c>
      <c r="K165" s="2">
        <v>618.70000000000005</v>
      </c>
      <c r="L165" s="2">
        <v>-11.8</v>
      </c>
      <c r="M165" s="2">
        <v>9.9</v>
      </c>
      <c r="N165" s="3">
        <v>98592</v>
      </c>
      <c r="O165" t="s">
        <v>182</v>
      </c>
      <c r="P165" s="3">
        <f t="shared" si="20"/>
        <v>7985.0000000000045</v>
      </c>
      <c r="Q165" s="10">
        <f t="shared" si="21"/>
        <v>9.2418981481481532E-2</v>
      </c>
      <c r="R165" s="2">
        <f>ACOS(COS(RADIANS(90-C$2)) *COS(RADIANS(90-C165)) +SIN(RADIANS(90-C$2)) *SIN(RADIANS(90-C165)) *COS(RADIANS(D$2-D165))) *6371</f>
        <v>98.979273593410852</v>
      </c>
      <c r="S165" s="2">
        <f t="shared" si="22"/>
        <v>61.495822683586155</v>
      </c>
      <c r="T165" s="2">
        <f>E165 / 3.2808</f>
        <v>3998.4150207266516</v>
      </c>
      <c r="U165" s="2">
        <f>N165 / 3.2808</f>
        <v>30051.207022677394</v>
      </c>
      <c r="V165" s="3">
        <f>IF(E165&gt;E164,(E165-E$2) / (P165/60),(E165-E164) / ((P165-P164)/60))</f>
        <v>-1771.6666666663982</v>
      </c>
      <c r="W165" s="8">
        <f t="shared" si="23"/>
        <v>-9.0001761088067855</v>
      </c>
    </row>
    <row r="166" spans="1:23" x14ac:dyDescent="0.25">
      <c r="A166" t="s">
        <v>13</v>
      </c>
      <c r="B166" s="1">
        <v>0.69695601851851852</v>
      </c>
      <c r="C166">
        <v>37.426833333333001</v>
      </c>
      <c r="D166">
        <v>-97.170166666667001</v>
      </c>
      <c r="E166">
        <v>12536</v>
      </c>
      <c r="F166">
        <v>154</v>
      </c>
      <c r="G166">
        <v>33</v>
      </c>
      <c r="H166" t="s">
        <v>130</v>
      </c>
      <c r="I166" s="2">
        <v>7.7</v>
      </c>
      <c r="J166" s="2">
        <v>-3.3</v>
      </c>
      <c r="K166" s="2">
        <v>634</v>
      </c>
      <c r="N166" s="3">
        <v>98592</v>
      </c>
      <c r="O166" t="s">
        <v>183</v>
      </c>
      <c r="P166" s="3">
        <f t="shared" si="20"/>
        <v>8006.9999999999955</v>
      </c>
      <c r="Q166" s="10">
        <f t="shared" si="21"/>
        <v>9.2673611111111054E-2</v>
      </c>
      <c r="R166" s="2">
        <f>ACOS(COS(RADIANS(90-C$2)) *COS(RADIANS(90-C166)) +SIN(RADIANS(90-C$2)) *SIN(RADIANS(90-C166)) *COS(RADIANS(D$2-D166))) *6371</f>
        <v>99.29883059980105</v>
      </c>
      <c r="S166" s="2">
        <f t="shared" si="22"/>
        <v>61.694363451656386</v>
      </c>
      <c r="T166" s="2">
        <f>E166 / 3.2808</f>
        <v>3821.0192635942453</v>
      </c>
      <c r="U166" s="2">
        <f>N166 / 3.2808</f>
        <v>30051.207022677394</v>
      </c>
      <c r="V166" s="3">
        <f>IF(E166&gt;E165,(E166-E$2) / (P166/60),(E166-E165) / ((P166-P165)/60))</f>
        <v>-1587.2727272733835</v>
      </c>
      <c r="W166" s="8">
        <f t="shared" si="23"/>
        <v>-8.0634435060218212</v>
      </c>
    </row>
    <row r="167" spans="1:23" x14ac:dyDescent="0.25">
      <c r="A167" t="s">
        <v>13</v>
      </c>
      <c r="B167" s="1">
        <v>0.69721064814814815</v>
      </c>
      <c r="C167">
        <v>37.423666666667003</v>
      </c>
      <c r="D167">
        <v>-97.169166666666996</v>
      </c>
      <c r="E167">
        <v>11897</v>
      </c>
      <c r="F167">
        <v>164</v>
      </c>
      <c r="G167">
        <v>33</v>
      </c>
      <c r="H167" t="s">
        <v>130</v>
      </c>
      <c r="I167" s="2">
        <v>7.7</v>
      </c>
      <c r="J167" s="2">
        <v>-3.2</v>
      </c>
      <c r="K167" s="2">
        <v>650.1</v>
      </c>
      <c r="N167" s="3">
        <v>98592</v>
      </c>
      <c r="O167" t="s">
        <v>184</v>
      </c>
      <c r="P167" s="3">
        <f t="shared" si="20"/>
        <v>8028.9999999999955</v>
      </c>
      <c r="Q167" s="10">
        <f t="shared" si="21"/>
        <v>9.2928240740740686E-2</v>
      </c>
      <c r="R167" s="2">
        <f>ACOS(COS(RADIANS(90-C$2)) *COS(RADIANS(90-C167)) +SIN(RADIANS(90-C$2)) *SIN(RADIANS(90-C167)) *COS(RADIANS(D$2-D167))) *6371</f>
        <v>99.618689717951199</v>
      </c>
      <c r="S167" s="2">
        <f t="shared" si="22"/>
        <v>61.893091921763073</v>
      </c>
      <c r="T167" s="2">
        <f>E167 / 3.2808</f>
        <v>3626.2496951962935</v>
      </c>
      <c r="U167" s="2">
        <f>N167 / 3.2808</f>
        <v>30051.207022677394</v>
      </c>
      <c r="V167" s="3">
        <f>IF(E167&gt;E166,(E167-E$2) / (P167/60),(E167-E166) / ((P167-P166)/60))</f>
        <v>-1742.7272727272727</v>
      </c>
      <c r="W167" s="8">
        <f t="shared" si="23"/>
        <v>-8.8531621999068957</v>
      </c>
    </row>
    <row r="168" spans="1:23" x14ac:dyDescent="0.25">
      <c r="A168" t="s">
        <v>13</v>
      </c>
      <c r="B168" s="1">
        <v>0.69746527777777778</v>
      </c>
      <c r="C168">
        <v>37.420833333333</v>
      </c>
      <c r="D168">
        <v>-97.168333333332995</v>
      </c>
      <c r="E168">
        <v>11318</v>
      </c>
      <c r="F168">
        <v>166</v>
      </c>
      <c r="G168">
        <v>31</v>
      </c>
      <c r="H168" t="s">
        <v>130</v>
      </c>
      <c r="I168" s="2">
        <v>7.7</v>
      </c>
      <c r="J168" s="2">
        <v>-3.3</v>
      </c>
      <c r="K168" s="2">
        <v>665.9</v>
      </c>
      <c r="N168" s="3">
        <v>98592</v>
      </c>
      <c r="O168" t="s">
        <v>185</v>
      </c>
      <c r="P168" s="3">
        <f t="shared" si="20"/>
        <v>8050.9999999999955</v>
      </c>
      <c r="Q168" s="10">
        <f t="shared" si="21"/>
        <v>9.3182870370370319E-2</v>
      </c>
      <c r="R168" s="2">
        <f>ACOS(COS(RADIANS(90-C$2)) *COS(RADIANS(90-C168)) +SIN(RADIANS(90-C$2)) *SIN(RADIANS(90-C168)) *COS(RADIANS(D$2-D168))) *6371</f>
        <v>99.901493292768905</v>
      </c>
      <c r="S168" s="2">
        <f t="shared" si="22"/>
        <v>62.068797782797319</v>
      </c>
      <c r="T168" s="2">
        <f>E168 / 3.2808</f>
        <v>3449.7683491831258</v>
      </c>
      <c r="U168" s="2">
        <f>N168 / 3.2808</f>
        <v>30051.207022677394</v>
      </c>
      <c r="V168" s="3">
        <f>IF(E168&gt;E167,(E168-E$2) / (P168/60),(E168-E167) / ((P168-P167)/60))</f>
        <v>-1579.0909090909092</v>
      </c>
      <c r="W168" s="8">
        <f t="shared" si="23"/>
        <v>-8.0218793642348878</v>
      </c>
    </row>
    <row r="169" spans="1:23" x14ac:dyDescent="0.25">
      <c r="A169" t="s">
        <v>13</v>
      </c>
      <c r="B169" s="1">
        <v>0.69797453703703705</v>
      </c>
      <c r="C169">
        <v>37.415999999999997</v>
      </c>
      <c r="D169">
        <v>-97.166833333333003</v>
      </c>
      <c r="E169">
        <v>10110</v>
      </c>
      <c r="F169">
        <v>168</v>
      </c>
      <c r="G169">
        <v>22</v>
      </c>
      <c r="H169" t="s">
        <v>130</v>
      </c>
      <c r="I169" s="2">
        <v>7.7</v>
      </c>
      <c r="J169" s="2">
        <v>-3.1</v>
      </c>
      <c r="K169" s="2">
        <v>698.4</v>
      </c>
      <c r="N169" s="3">
        <v>98592</v>
      </c>
      <c r="O169" t="s">
        <v>186</v>
      </c>
      <c r="P169" s="3">
        <f t="shared" si="20"/>
        <v>8094.9999999999964</v>
      </c>
      <c r="Q169" s="10">
        <f t="shared" si="21"/>
        <v>9.3692129629629584E-2</v>
      </c>
      <c r="R169" s="2">
        <f>ACOS(COS(RADIANS(90-C$2)) *COS(RADIANS(90-C169)) +SIN(RADIANS(90-C$2)) *SIN(RADIANS(90-C169)) *COS(RADIANS(D$2-D169))) *6371</f>
        <v>100.38913394721915</v>
      </c>
      <c r="S169" s="2">
        <f t="shared" si="22"/>
        <v>62.371768921407252</v>
      </c>
      <c r="T169" s="2">
        <f>E169 / 3.2808</f>
        <v>3081.5654718361375</v>
      </c>
      <c r="U169" s="2">
        <f>N169 / 3.2808</f>
        <v>30051.207022677394</v>
      </c>
      <c r="V169" s="3">
        <f>IF(E169&gt;E168,(E169-E$2) / (P169/60),(E169-E168) / ((P169-P168)/60))</f>
        <v>-1647.2727272726931</v>
      </c>
      <c r="W169" s="8">
        <f t="shared" si="23"/>
        <v>-8.3682472124313829</v>
      </c>
    </row>
    <row r="170" spans="1:23" x14ac:dyDescent="0.25">
      <c r="A170" t="s">
        <v>13</v>
      </c>
      <c r="B170" s="1">
        <v>0.69822916666666668</v>
      </c>
      <c r="C170">
        <v>37.413666666666998</v>
      </c>
      <c r="D170">
        <v>-97.165499999999994</v>
      </c>
      <c r="E170">
        <v>9506</v>
      </c>
      <c r="F170">
        <v>158</v>
      </c>
      <c r="G170">
        <v>26</v>
      </c>
      <c r="H170" t="s">
        <v>130</v>
      </c>
      <c r="I170" s="2">
        <v>7.7</v>
      </c>
      <c r="J170" s="2">
        <v>-3</v>
      </c>
      <c r="K170" s="2">
        <v>714.5</v>
      </c>
      <c r="N170" s="3">
        <v>98592</v>
      </c>
      <c r="O170" t="s">
        <v>187</v>
      </c>
      <c r="P170" s="3">
        <f t="shared" si="20"/>
        <v>8116.9999999999964</v>
      </c>
      <c r="Q170" s="10">
        <f t="shared" si="21"/>
        <v>9.3946759259259216E-2</v>
      </c>
      <c r="R170" s="2">
        <f>ACOS(COS(RADIANS(90-C$2)) *COS(RADIANS(90-C170)) +SIN(RADIANS(90-C$2)) *SIN(RADIANS(90-C170)) *COS(RADIANS(D$2-D170))) *6371</f>
        <v>100.6607611008144</v>
      </c>
      <c r="S170" s="2">
        <f t="shared" si="22"/>
        <v>62.540530871935978</v>
      </c>
      <c r="T170" s="2">
        <f>E170 / 3.2808</f>
        <v>2897.4640331626433</v>
      </c>
      <c r="U170" s="2">
        <f>N170 / 3.2808</f>
        <v>30051.207022677394</v>
      </c>
      <c r="V170" s="3">
        <f>IF(E170&gt;E169,(E170-E$2) / (P170/60),(E170-E169) / ((P170-P169)/60))</f>
        <v>-1647.2727272727275</v>
      </c>
      <c r="W170" s="8">
        <f t="shared" si="23"/>
        <v>-8.3682472124315588</v>
      </c>
    </row>
    <row r="171" spans="1:23" x14ac:dyDescent="0.25">
      <c r="A171" t="s">
        <v>13</v>
      </c>
      <c r="B171" s="1">
        <v>0.69873842592592583</v>
      </c>
      <c r="C171">
        <v>37.409333333333002</v>
      </c>
      <c r="D171">
        <v>-97.162000000000006</v>
      </c>
      <c r="E171">
        <v>8388</v>
      </c>
      <c r="F171">
        <v>153</v>
      </c>
      <c r="G171">
        <v>28</v>
      </c>
      <c r="H171" t="s">
        <v>130</v>
      </c>
      <c r="I171" s="2">
        <v>7.7</v>
      </c>
      <c r="J171" s="2">
        <v>-2.7</v>
      </c>
      <c r="K171" s="2">
        <v>746.8</v>
      </c>
      <c r="N171" s="3">
        <v>98592</v>
      </c>
      <c r="O171" t="s">
        <v>188</v>
      </c>
      <c r="P171" s="3">
        <f t="shared" si="20"/>
        <v>8160.9999999999873</v>
      </c>
      <c r="Q171" s="10">
        <f t="shared" si="21"/>
        <v>9.445601851851837E-2</v>
      </c>
      <c r="R171" s="2">
        <f>ACOS(COS(RADIANS(90-C$2)) *COS(RADIANS(90-C171)) +SIN(RADIANS(90-C$2)) *SIN(RADIANS(90-C171)) *COS(RADIANS(D$2-D171))) *6371</f>
        <v>101.22579188361333</v>
      </c>
      <c r="S171" s="2">
        <f t="shared" si="22"/>
        <v>62.891584497288953</v>
      </c>
      <c r="T171" s="2">
        <f>E171 / 3.2808</f>
        <v>2556.693489392831</v>
      </c>
      <c r="U171" s="2">
        <f>N171 / 3.2808</f>
        <v>30051.207022677394</v>
      </c>
      <c r="V171" s="3">
        <f>IF(E171&gt;E170,(E171-E$2) / (P171/60),(E171-E170) / ((P171-P170)/60))</f>
        <v>-1524.5454545457696</v>
      </c>
      <c r="W171" s="8">
        <f t="shared" si="23"/>
        <v>-7.7447850856791511</v>
      </c>
    </row>
    <row r="172" spans="1:23" x14ac:dyDescent="0.25">
      <c r="A172" t="s">
        <v>13</v>
      </c>
      <c r="B172" s="1">
        <v>0.69950231481481484</v>
      </c>
      <c r="C172">
        <v>37.403833333332997</v>
      </c>
      <c r="D172">
        <v>-97.156999999999996</v>
      </c>
      <c r="E172">
        <v>6754</v>
      </c>
      <c r="F172">
        <v>143</v>
      </c>
      <c r="G172">
        <v>23</v>
      </c>
      <c r="H172" t="s">
        <v>130</v>
      </c>
      <c r="I172" s="2">
        <v>7.7</v>
      </c>
      <c r="J172" s="2">
        <v>-2.2999999999999998</v>
      </c>
      <c r="K172" s="2">
        <v>796.7</v>
      </c>
      <c r="L172" s="2">
        <v>1.9</v>
      </c>
      <c r="M172" s="2">
        <v>41.2</v>
      </c>
      <c r="N172" s="3">
        <v>98592</v>
      </c>
      <c r="O172" t="s">
        <v>189</v>
      </c>
      <c r="P172" s="3">
        <f t="shared" si="20"/>
        <v>8226.9999999999982</v>
      </c>
      <c r="Q172" s="10">
        <f t="shared" si="21"/>
        <v>9.5219907407407378E-2</v>
      </c>
      <c r="R172" s="2">
        <f>ACOS(COS(RADIANS(90-C$2)) *COS(RADIANS(90-C172)) +SIN(RADIANS(90-C$2)) *SIN(RADIANS(90-C172)) *COS(RADIANS(D$2-D172))) *6371</f>
        <v>101.97595381774056</v>
      </c>
      <c r="S172" s="2">
        <f t="shared" si="22"/>
        <v>63.357660106962207</v>
      </c>
      <c r="T172" s="2">
        <f>E172 / 3.2808</f>
        <v>2058.6442331138746</v>
      </c>
      <c r="U172" s="2">
        <f>N172 / 3.2808</f>
        <v>30051.207022677394</v>
      </c>
      <c r="V172" s="3">
        <f>IF(E172&gt;E171,(E172-E$2) / (P172/60),(E172-E171) / ((P172-P171)/60))</f>
        <v>-1485.4545454542997</v>
      </c>
      <c r="W172" s="8">
        <f t="shared" si="23"/>
        <v>-7.5462008527102116</v>
      </c>
    </row>
    <row r="173" spans="1:23" x14ac:dyDescent="0.25">
      <c r="A173" t="s">
        <v>13</v>
      </c>
      <c r="B173" s="1">
        <v>0.69975694444444436</v>
      </c>
      <c r="C173">
        <v>37.402000000000001</v>
      </c>
      <c r="D173">
        <v>-97.155500000000004</v>
      </c>
      <c r="E173">
        <v>6207</v>
      </c>
      <c r="F173">
        <v>158</v>
      </c>
      <c r="G173">
        <v>10</v>
      </c>
      <c r="H173" t="s">
        <v>130</v>
      </c>
      <c r="I173" s="2">
        <v>7.7</v>
      </c>
      <c r="J173" s="2">
        <v>-2.1</v>
      </c>
      <c r="K173" s="2">
        <v>812.9</v>
      </c>
      <c r="N173" s="3">
        <v>98592</v>
      </c>
      <c r="O173" t="s">
        <v>190</v>
      </c>
      <c r="P173" s="3">
        <f t="shared" si="20"/>
        <v>8248.9999999999873</v>
      </c>
      <c r="Q173" s="10">
        <f t="shared" si="21"/>
        <v>9.54745370370369E-2</v>
      </c>
      <c r="R173" s="2">
        <f>ACOS(COS(RADIANS(90-C$2)) *COS(RADIANS(90-C173)) +SIN(RADIANS(90-C$2)) *SIN(RADIANS(90-C173)) *COS(RADIANS(D$2-D173))) *6371</f>
        <v>102.216206740831</v>
      </c>
      <c r="S173" s="2">
        <f t="shared" si="22"/>
        <v>63.506929248078293</v>
      </c>
      <c r="T173" s="2">
        <f>E173 / 3.2808</f>
        <v>1891.9166057059253</v>
      </c>
      <c r="U173" s="2">
        <f>N173 / 3.2808</f>
        <v>30051.207022677394</v>
      </c>
      <c r="V173" s="3">
        <f>IF(E173&gt;E172,(E173-E$2) / (P173/60),(E173-E172) / ((P173-P172)/60))</f>
        <v>-1491.8181818189219</v>
      </c>
      <c r="W173" s="8">
        <f t="shared" si="23"/>
        <v>-7.578528518546908</v>
      </c>
    </row>
    <row r="174" spans="1:23" x14ac:dyDescent="0.25">
      <c r="A174" t="s">
        <v>13</v>
      </c>
      <c r="B174" s="1">
        <v>0.70001157407407411</v>
      </c>
      <c r="C174">
        <v>37.400333333333002</v>
      </c>
      <c r="D174">
        <v>-97.153999999999996</v>
      </c>
      <c r="E174">
        <v>5722</v>
      </c>
      <c r="F174">
        <v>109</v>
      </c>
      <c r="G174">
        <v>16</v>
      </c>
      <c r="H174" t="s">
        <v>130</v>
      </c>
      <c r="I174" s="2">
        <v>7.7</v>
      </c>
      <c r="J174" s="2">
        <v>-2.1</v>
      </c>
      <c r="K174" s="2">
        <v>828.6</v>
      </c>
      <c r="N174" s="3">
        <v>98592</v>
      </c>
      <c r="O174" t="s">
        <v>191</v>
      </c>
      <c r="P174" s="3">
        <f t="shared" si="20"/>
        <v>8270.9999999999982</v>
      </c>
      <c r="Q174" s="10">
        <f t="shared" si="21"/>
        <v>9.5729166666666643E-2</v>
      </c>
      <c r="R174" s="2">
        <f>ACOS(COS(RADIANS(90-C$2)) *COS(RADIANS(90-C174)) +SIN(RADIANS(90-C$2)) *SIN(RADIANS(90-C174)) *COS(RADIANS(D$2-D174))) *6371</f>
        <v>102.44266463983973</v>
      </c>
      <c r="S174" s="2">
        <f t="shared" si="22"/>
        <v>63.647627540732422</v>
      </c>
      <c r="T174" s="2">
        <f>E174 / 3.2808</f>
        <v>1744.0868080955863</v>
      </c>
      <c r="U174" s="2">
        <f>N174 / 3.2808</f>
        <v>30051.207022677394</v>
      </c>
      <c r="V174" s="3">
        <f>IF(E174&gt;E173,(E174-E$2) / (P174/60),(E174-E173) / ((P174-P173)/60))</f>
        <v>-1322.7272727266165</v>
      </c>
      <c r="W174" s="8">
        <f t="shared" si="23"/>
        <v>-6.7195362550120725</v>
      </c>
    </row>
    <row r="175" spans="1:23" x14ac:dyDescent="0.25">
      <c r="A175" t="s">
        <v>13</v>
      </c>
      <c r="B175" s="1">
        <v>0.70026620370370374</v>
      </c>
      <c r="C175">
        <v>37.398666666666998</v>
      </c>
      <c r="D175">
        <v>-97.152666666667002</v>
      </c>
      <c r="E175">
        <v>5202</v>
      </c>
      <c r="F175">
        <v>123</v>
      </c>
      <c r="G175">
        <v>23</v>
      </c>
      <c r="H175" t="s">
        <v>130</v>
      </c>
      <c r="I175" s="2">
        <v>7.7</v>
      </c>
      <c r="J175" s="2">
        <v>-1.9</v>
      </c>
      <c r="K175" s="2">
        <v>844.8</v>
      </c>
      <c r="N175" s="3">
        <v>98592</v>
      </c>
      <c r="O175" t="s">
        <v>192</v>
      </c>
      <c r="P175" s="3">
        <f t="shared" si="20"/>
        <v>8292.9999999999982</v>
      </c>
      <c r="Q175" s="10">
        <f t="shared" si="21"/>
        <v>9.5983796296296275E-2</v>
      </c>
      <c r="R175" s="2">
        <f>ACOS(COS(RADIANS(90-C$2)) *COS(RADIANS(90-C175)) +SIN(RADIANS(90-C$2)) *SIN(RADIANS(90-C175)) *COS(RADIANS(D$2-D175))) *6371</f>
        <v>102.65931678017533</v>
      </c>
      <c r="S175" s="2">
        <f t="shared" si="22"/>
        <v>63.782233515522933</v>
      </c>
      <c r="T175" s="2">
        <f>E175 / 3.2808</f>
        <v>1585.5888807607901</v>
      </c>
      <c r="U175" s="2">
        <f>N175 / 3.2808</f>
        <v>30051.207022677394</v>
      </c>
      <c r="V175" s="3">
        <f>IF(E175&gt;E174,(E175-E$2) / (P175/60),(E175-E174) / ((P175-P174)/60))</f>
        <v>-1418.1818181818182</v>
      </c>
      <c r="W175" s="8">
        <f t="shared" si="23"/>
        <v>-7.2044512424907454</v>
      </c>
    </row>
    <row r="176" spans="1:23" x14ac:dyDescent="0.25">
      <c r="A176" t="s">
        <v>13</v>
      </c>
      <c r="B176" s="1">
        <v>0.70077546296296289</v>
      </c>
      <c r="C176">
        <v>37.395000000000003</v>
      </c>
      <c r="D176">
        <v>-97.149666666667002</v>
      </c>
      <c r="E176">
        <v>4246</v>
      </c>
      <c r="F176">
        <v>114</v>
      </c>
      <c r="G176">
        <v>20</v>
      </c>
      <c r="H176" t="s">
        <v>130</v>
      </c>
      <c r="I176" s="2">
        <v>7.7</v>
      </c>
      <c r="J176" s="2">
        <v>-1.5</v>
      </c>
      <c r="K176" s="2">
        <v>875.4</v>
      </c>
      <c r="N176" s="3">
        <v>98592</v>
      </c>
      <c r="O176" t="s">
        <v>193</v>
      </c>
      <c r="P176" s="3">
        <f t="shared" si="20"/>
        <v>8336.9999999999891</v>
      </c>
      <c r="Q176" s="10">
        <f t="shared" si="21"/>
        <v>9.6493055555555429E-2</v>
      </c>
      <c r="R176" s="2">
        <f>ACOS(COS(RADIANS(90-C$2)) *COS(RADIANS(90-C176)) +SIN(RADIANS(90-C$2)) *SIN(RADIANS(90-C176)) *COS(RADIANS(D$2-D176))) *6371</f>
        <v>103.13992528826346</v>
      </c>
      <c r="S176" s="2">
        <f t="shared" si="22"/>
        <v>64.08083558159808</v>
      </c>
      <c r="T176" s="2">
        <f>E176 / 3.2808</f>
        <v>1294.196537429895</v>
      </c>
      <c r="U176" s="2">
        <f>N176 / 3.2808</f>
        <v>30051.207022677394</v>
      </c>
      <c r="V176" s="3">
        <f>IF(E176&gt;E175,(E176-E$2) / (P176/60),(E176-E175) / ((P176-P175)/60))</f>
        <v>-1303.6363636366332</v>
      </c>
      <c r="W176" s="8">
        <f t="shared" si="23"/>
        <v>-6.622553257521707</v>
      </c>
    </row>
    <row r="177" spans="1:23" x14ac:dyDescent="0.25">
      <c r="A177" t="s">
        <v>13</v>
      </c>
      <c r="B177" s="1">
        <v>0.70103009259259252</v>
      </c>
      <c r="C177">
        <v>37.393333333332997</v>
      </c>
      <c r="D177">
        <v>-97.147666666667007</v>
      </c>
      <c r="E177">
        <v>3809</v>
      </c>
      <c r="F177">
        <v>115</v>
      </c>
      <c r="G177">
        <v>16</v>
      </c>
      <c r="H177" t="s">
        <v>130</v>
      </c>
      <c r="I177" s="2">
        <v>7.7</v>
      </c>
      <c r="J177" s="2">
        <v>-1.2</v>
      </c>
      <c r="K177" s="2">
        <v>890.7</v>
      </c>
      <c r="N177" s="3">
        <v>98592</v>
      </c>
      <c r="O177" t="s">
        <v>194</v>
      </c>
      <c r="P177" s="3">
        <f t="shared" si="20"/>
        <v>8358.9999999999891</v>
      </c>
      <c r="Q177" s="10">
        <f t="shared" si="21"/>
        <v>9.6747685185185062E-2</v>
      </c>
      <c r="R177" s="2">
        <f>ACOS(COS(RADIANS(90-C$2)) *COS(RADIANS(90-C177)) +SIN(RADIANS(90-C$2)) *SIN(RADIANS(90-C177)) *COS(RADIANS(D$2-D177))) *6371</f>
        <v>103.39584014414663</v>
      </c>
      <c r="S177" s="2">
        <f t="shared" si="22"/>
        <v>64.239835481558302</v>
      </c>
      <c r="T177" s="2">
        <f>E177 / 3.2808</f>
        <v>1160.9973177273835</v>
      </c>
      <c r="U177" s="2">
        <f>N177 / 3.2808</f>
        <v>30051.207022677394</v>
      </c>
      <c r="V177" s="3">
        <f>IF(E177&gt;E176,(E177-E$2) / (P177/60),(E177-E176) / ((P177-P176)/60))</f>
        <v>-1191.818181818182</v>
      </c>
      <c r="W177" s="8">
        <f t="shared" si="23"/>
        <v>-6.0545099864777994</v>
      </c>
    </row>
    <row r="178" spans="1:23" x14ac:dyDescent="0.25">
      <c r="A178" t="s">
        <v>13</v>
      </c>
      <c r="B178" s="1">
        <v>0.70128472222222227</v>
      </c>
      <c r="C178">
        <v>37.391666666667</v>
      </c>
      <c r="D178">
        <v>-97.145833333333002</v>
      </c>
      <c r="E178">
        <v>3324</v>
      </c>
      <c r="F178">
        <v>112</v>
      </c>
      <c r="G178">
        <v>16</v>
      </c>
      <c r="H178" t="s">
        <v>130</v>
      </c>
      <c r="I178" s="2">
        <v>7.7</v>
      </c>
      <c r="J178" s="2">
        <v>-0.9</v>
      </c>
      <c r="K178" s="2">
        <v>906.4</v>
      </c>
      <c r="N178" s="3">
        <v>98592</v>
      </c>
      <c r="O178" t="s">
        <v>195</v>
      </c>
      <c r="P178" s="3">
        <f t="shared" si="20"/>
        <v>8381</v>
      </c>
      <c r="Q178" s="10">
        <f t="shared" si="21"/>
        <v>9.7002314814814805E-2</v>
      </c>
      <c r="R178" s="2">
        <f>ACOS(COS(RADIANS(90-C$2)) *COS(RADIANS(90-C178)) +SIN(RADIANS(90-C$2)) *SIN(RADIANS(90-C178)) *COS(RADIANS(D$2-D178))) *6371</f>
        <v>103.64195114474046</v>
      </c>
      <c r="S178" s="2">
        <f t="shared" si="22"/>
        <v>64.392744246227238</v>
      </c>
      <c r="T178" s="2">
        <f>E178 / 3.2808</f>
        <v>1013.1675201170445</v>
      </c>
      <c r="U178" s="2">
        <f>N178 / 3.2808</f>
        <v>30051.207022677394</v>
      </c>
      <c r="V178" s="3">
        <f>IF(E178&gt;E177,(E178-E$2) / (P178/60),(E178-E177) / ((P178-P177)/60))</f>
        <v>-1322.7272727266165</v>
      </c>
      <c r="W178" s="8">
        <f t="shared" si="23"/>
        <v>-6.7195362550120725</v>
      </c>
    </row>
    <row r="179" spans="1:23" x14ac:dyDescent="0.25">
      <c r="A179" t="s">
        <v>13</v>
      </c>
      <c r="B179" s="1">
        <v>0.7015393518518519</v>
      </c>
      <c r="C179">
        <v>37.390500000000003</v>
      </c>
      <c r="D179">
        <v>-97.144166666667005</v>
      </c>
      <c r="E179">
        <v>2842</v>
      </c>
      <c r="F179">
        <v>95</v>
      </c>
      <c r="G179">
        <v>14</v>
      </c>
      <c r="H179" t="s">
        <v>130</v>
      </c>
      <c r="I179" s="2">
        <v>7.7</v>
      </c>
      <c r="J179" s="2">
        <v>-0.6</v>
      </c>
      <c r="K179" s="2">
        <v>923.3</v>
      </c>
      <c r="N179" s="3">
        <v>98592</v>
      </c>
      <c r="O179" t="s">
        <v>196</v>
      </c>
      <c r="P179" s="3">
        <f t="shared" si="20"/>
        <v>8403</v>
      </c>
      <c r="Q179" s="10">
        <f t="shared" si="21"/>
        <v>9.7256944444444438E-2</v>
      </c>
      <c r="R179" s="2">
        <f>ACOS(COS(RADIANS(90-C$2)) *COS(RADIANS(90-C179)) +SIN(RADIANS(90-C$2)) *SIN(RADIANS(90-C179)) *COS(RADIANS(D$2-D179))) *6371</f>
        <v>103.83678764172176</v>
      </c>
      <c r="S179" s="2">
        <f t="shared" si="22"/>
        <v>64.513796161801721</v>
      </c>
      <c r="T179" s="2">
        <f>E179 / 3.2808</f>
        <v>866.25213362594479</v>
      </c>
      <c r="U179" s="2">
        <f>N179 / 3.2808</f>
        <v>30051.207022677394</v>
      </c>
      <c r="V179" s="3">
        <f>IF(E179&gt;E178,(E179-E$2) / (P179/60),(E179-E178) / ((P179-P178)/60))</f>
        <v>-1314.5454545454547</v>
      </c>
      <c r="W179" s="8">
        <f t="shared" si="23"/>
        <v>-6.6779721132318066</v>
      </c>
    </row>
    <row r="180" spans="1:23" x14ac:dyDescent="0.25">
      <c r="A180" t="s">
        <v>13</v>
      </c>
      <c r="B180" s="1">
        <v>0.70179398148148142</v>
      </c>
      <c r="C180">
        <v>37.389333333332999</v>
      </c>
      <c r="D180">
        <v>-97.142499999999998</v>
      </c>
      <c r="E180">
        <v>2315</v>
      </c>
      <c r="F180">
        <v>159</v>
      </c>
      <c r="G180">
        <v>10</v>
      </c>
      <c r="H180" t="s">
        <v>130</v>
      </c>
      <c r="I180" s="2">
        <v>7.7</v>
      </c>
      <c r="J180" s="2">
        <v>-0.3</v>
      </c>
      <c r="K180" s="2">
        <v>941.1</v>
      </c>
      <c r="N180" s="3">
        <v>98592</v>
      </c>
      <c r="O180" t="s">
        <v>197</v>
      </c>
      <c r="P180" s="3">
        <f t="shared" si="20"/>
        <v>8424.9999999999909</v>
      </c>
      <c r="Q180" s="10">
        <f t="shared" si="21"/>
        <v>9.7511574074073959E-2</v>
      </c>
      <c r="R180" s="2">
        <f>ACOS(COS(RADIANS(90-C$2)) *COS(RADIANS(90-C180)) +SIN(RADIANS(90-C$2)) *SIN(RADIANS(90-C180)) *COS(RADIANS(D$2-D180))) *6371</f>
        <v>104.03163052265324</v>
      </c>
      <c r="S180" s="2">
        <f t="shared" si="22"/>
        <v>64.63485204372445</v>
      </c>
      <c r="T180" s="2">
        <f>E180 / 3.2808</f>
        <v>705.62058034625693</v>
      </c>
      <c r="U180" s="2">
        <f>N180 / 3.2808</f>
        <v>30051.207022677394</v>
      </c>
      <c r="V180" s="3">
        <f>IF(E180&gt;E179,(E180-E$2) / (P180/60),(E180-E179) / ((P180-P179)/60))</f>
        <v>-1437.2727272733214</v>
      </c>
      <c r="W180" s="8">
        <f t="shared" si="23"/>
        <v>-7.301434239988831</v>
      </c>
    </row>
    <row r="181" spans="1:23" x14ac:dyDescent="0.25">
      <c r="A181" t="s">
        <v>13</v>
      </c>
      <c r="B181" s="1">
        <v>0.70204861111111105</v>
      </c>
      <c r="C181">
        <v>37.388500000000001</v>
      </c>
      <c r="D181">
        <v>-97.141166666667004</v>
      </c>
      <c r="E181">
        <v>1791</v>
      </c>
      <c r="F181">
        <v>125</v>
      </c>
      <c r="G181">
        <v>16</v>
      </c>
      <c r="H181" t="s">
        <v>130</v>
      </c>
      <c r="I181" s="2">
        <v>7.7</v>
      </c>
      <c r="J181" s="2">
        <v>0</v>
      </c>
      <c r="K181" s="2">
        <v>960.2</v>
      </c>
      <c r="L181" s="2">
        <v>6.6</v>
      </c>
      <c r="M181" s="2">
        <v>64.7</v>
      </c>
      <c r="N181" s="3">
        <v>98592</v>
      </c>
      <c r="O181" t="s">
        <v>198</v>
      </c>
      <c r="P181" s="3">
        <f t="shared" si="20"/>
        <v>8446.9999999999909</v>
      </c>
      <c r="Q181" s="10">
        <f t="shared" si="21"/>
        <v>9.7766203703703591E-2</v>
      </c>
      <c r="R181" s="2">
        <f>ACOS(COS(RADIANS(90-C$2)) *COS(RADIANS(90-C181)) +SIN(RADIANS(90-C$2)) *SIN(RADIANS(90-C181)) *COS(RADIANS(D$2-D181))) *6371</f>
        <v>104.17921945681664</v>
      </c>
      <c r="S181" s="2">
        <f t="shared" si="22"/>
        <v>64.72654904852017</v>
      </c>
      <c r="T181" s="2">
        <f>E181 / 3.2808</f>
        <v>545.90343818580834</v>
      </c>
      <c r="U181" s="2">
        <f>N181 / 3.2808</f>
        <v>30051.207022677394</v>
      </c>
      <c r="V181" s="3">
        <f>IF(E181&gt;E180,(E181-E$2) / (P181/60),(E181-E180) / ((P181-P180)/60))</f>
        <v>-1429.0909090909092</v>
      </c>
      <c r="W181" s="8">
        <f t="shared" si="23"/>
        <v>-7.2598700982022129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W0ZC-11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Zack Clobes</cp:lastModifiedBy>
  <dcterms:created xsi:type="dcterms:W3CDTF">2019-03-23T19:34:27Z</dcterms:created>
  <dcterms:modified xsi:type="dcterms:W3CDTF">2019-03-23T21:01:11Z</dcterms:modified>
</cp:coreProperties>
</file>